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fjordnett-my.sharepoint.com/personal/ida_sjastad_stad_kommune_no/Documents/"/>
    </mc:Choice>
  </mc:AlternateContent>
  <xr:revisionPtr revIDLastSave="0" documentId="8_{DA5ABF70-338B-44F2-9BBE-8B41AE74A9F0}" xr6:coauthVersionLast="47" xr6:coauthVersionMax="47" xr10:uidLastSave="{00000000-0000-0000-0000-000000000000}"/>
  <bookViews>
    <workbookView xWindow="-29310" yWindow="2325" windowWidth="28800" windowHeight="15375" activeTab="4" xr2:uid="{AEEE2BC0-CD7E-4469-968E-47BFB83BAF61}"/>
  </bookViews>
  <sheets>
    <sheet name="Arbeidsplan SFS 2201 - mal 1" sheetId="1" r:id="rId1"/>
    <sheet name="Arbeidsplan SFS 2201 - mal 2" sheetId="5" r:id="rId2"/>
    <sheet name="Vedlegg arbeidsplan 2201" sheetId="10" r:id="rId3"/>
    <sheet name="SFS 2201 med veileder" sheetId="9" r:id="rId4"/>
    <sheet name="Lokal særavtale SFS 2201" sheetId="7" r:id="rId5"/>
    <sheet name="Skjema delt dagsverk" sheetId="3" r:id="rId6"/>
    <sheet name="Tal veker i løpet av skuleåret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G13" i="5"/>
  <c r="G14" i="5"/>
  <c r="G10" i="5"/>
  <c r="G10" i="1"/>
  <c r="G15" i="5"/>
  <c r="G16" i="1"/>
  <c r="D27" i="1"/>
  <c r="E27" i="1"/>
  <c r="D28" i="1"/>
  <c r="E28" i="1"/>
  <c r="E19" i="4"/>
  <c r="E18" i="4"/>
  <c r="C15" i="4"/>
  <c r="D15" i="4"/>
  <c r="E15" i="4"/>
  <c r="E5" i="4"/>
  <c r="E6" i="4"/>
  <c r="E7" i="4"/>
  <c r="E8" i="4"/>
  <c r="E9" i="4"/>
  <c r="E10" i="4"/>
  <c r="E11" i="4"/>
  <c r="E12" i="4"/>
  <c r="E13" i="4"/>
  <c r="E14" i="4"/>
  <c r="E4" i="4"/>
  <c r="D48" i="5"/>
  <c r="E48" i="5" s="1"/>
  <c r="D47" i="5"/>
  <c r="E47" i="5" s="1"/>
  <c r="D46" i="5"/>
  <c r="E46" i="5" s="1"/>
  <c r="D45" i="5"/>
  <c r="E45" i="5" s="1"/>
  <c r="D44" i="5"/>
  <c r="E44" i="5" s="1"/>
  <c r="D43" i="5"/>
  <c r="E43" i="5" s="1"/>
  <c r="D42" i="5"/>
  <c r="E42" i="5" s="1"/>
  <c r="D41" i="5"/>
  <c r="E41" i="5" s="1"/>
  <c r="D40" i="5"/>
  <c r="E40" i="5" s="1"/>
  <c r="E49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E36" i="5" s="1"/>
  <c r="E20" i="5" s="1"/>
  <c r="G14" i="1"/>
  <c r="D49" i="1"/>
  <c r="E49" i="1" s="1"/>
  <c r="D48" i="1"/>
  <c r="E48" i="1" s="1"/>
  <c r="D47" i="1"/>
  <c r="E47" i="1" s="1"/>
  <c r="D42" i="1"/>
  <c r="E42" i="1" s="1"/>
  <c r="D43" i="1"/>
  <c r="E43" i="1" s="1"/>
  <c r="D44" i="1"/>
  <c r="E44" i="1" s="1"/>
  <c r="D45" i="1"/>
  <c r="E45" i="1" s="1"/>
  <c r="D46" i="1"/>
  <c r="E46" i="1" s="1"/>
  <c r="D41" i="1"/>
  <c r="E41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E19" i="1" l="1"/>
  <c r="E19" i="5"/>
  <c r="G16" i="5"/>
  <c r="E21" i="5"/>
  <c r="G15" i="1"/>
  <c r="E50" i="1"/>
  <c r="E37" i="1"/>
  <c r="E21" i="1" l="1"/>
</calcChain>
</file>

<file path=xl/sharedStrings.xml><?xml version="1.0" encoding="utf-8"?>
<sst xmlns="http://schemas.openxmlformats.org/spreadsheetml/2006/main" count="201" uniqueCount="89">
  <si>
    <t xml:space="preserve">XX skule </t>
  </si>
  <si>
    <t>Arbeidsplan SFS 2201 - skule og SFO</t>
  </si>
  <si>
    <t>(SFS 2201 - 11% lønstrekk - (inntil 37,5 t per veke))</t>
  </si>
  <si>
    <t>Namn</t>
  </si>
  <si>
    <t>Stilling</t>
  </si>
  <si>
    <t>Periode avtala gjeld:</t>
  </si>
  <si>
    <t>Samla tal ordinære arbeidsveker (ikkje planleggingsveke/elevfrie dagar) (inntil 38 veker)</t>
  </si>
  <si>
    <t>39. veka (inntil  5 planleggingsdagar à 7,5 t)</t>
  </si>
  <si>
    <t>Årstimar 100% stilling ( 43,3 t pr veke)</t>
  </si>
  <si>
    <t>Tal arbeidsveker i eit skuleår (38 veker + 5 pl. dagar)</t>
  </si>
  <si>
    <t>Stillingsprosent  og gjennomsnittleg tal timar per veke</t>
  </si>
  <si>
    <t>Årstimar i forhold til stillingsstorleik med 11% reduksjon i løn</t>
  </si>
  <si>
    <t>Lønsprosent (grunna komprimert arbeidsår)</t>
  </si>
  <si>
    <t>Timar</t>
  </si>
  <si>
    <t>Merknad</t>
  </si>
  <si>
    <t>Sum årstimar i avtaleperiode, jf. stillingsstorleik</t>
  </si>
  <si>
    <t>Avtalte timar i arbeidsplan</t>
  </si>
  <si>
    <t>Avvik mellom sum årstimar og avtalte timar</t>
  </si>
  <si>
    <t xml:space="preserve">Timar til gode disponerer arbeidsgjevar i samråd med arbeidstakar. Negativt avvik betyr at arbeidstakar har for mange timar på sin arbeidsplan i forhold til stillingsstorleik og lønsprosent. </t>
  </si>
  <si>
    <t xml:space="preserve">Plan for ordinær arbeidsveke (inntil 38 veker), inklusive møtetid og planleggingstid: </t>
  </si>
  <si>
    <t>Oppmøte</t>
  </si>
  <si>
    <t>Slutt</t>
  </si>
  <si>
    <t>Timar desimaltal</t>
  </si>
  <si>
    <t>Måndag</t>
  </si>
  <si>
    <t>Tysdag</t>
  </si>
  <si>
    <t>Onsdag</t>
  </si>
  <si>
    <t>Torsdag</t>
  </si>
  <si>
    <t>Fredag</t>
  </si>
  <si>
    <t>Sum</t>
  </si>
  <si>
    <t>Plan for planleggingsdagar (elevfrie dagar):</t>
  </si>
  <si>
    <t>Dato:</t>
  </si>
  <si>
    <t>.....</t>
  </si>
  <si>
    <t>Underskrift tilsett</t>
  </si>
  <si>
    <t>Underskrift leiar</t>
  </si>
  <si>
    <t>(SFS 2201 - 100% stilling -  (timetal mellom 37,5t - 43,2t per veke))</t>
  </si>
  <si>
    <t>39. veka + 6.  planleggingsdagen (inntil 6 planleggingsdagar à 7,5 t)</t>
  </si>
  <si>
    <t>Årstimar 100% stilling</t>
  </si>
  <si>
    <t>Stillingsprosent og gjennomsnittleg tal timar per arbeidsveke</t>
  </si>
  <si>
    <t>Årstimar i forhold til stillingsstorleik</t>
  </si>
  <si>
    <t>Lønsprosent</t>
  </si>
  <si>
    <t>Faktisk arbeidsprosent dei vekene ein arbeider grunna komprimert arbeidsår</t>
  </si>
  <si>
    <t>Plan for planleggingsdagar / veka før skulestart (6 dagar):</t>
  </si>
  <si>
    <t>....</t>
  </si>
  <si>
    <t>Lenke til SFS 2201 med veileder:</t>
  </si>
  <si>
    <t>https://www.utdanningsforbundet.no/lonn-og-arbeidsvilkar/tariffavtaler/ks/ks-tariffavtaler/sfs-2201---arbeidstid-barnehage/</t>
  </si>
  <si>
    <t>TILSETTE - LØN FOR ARBEID PÅ KVELDSTID ( “ delt dagsverk”)</t>
  </si>
  <si>
    <t>Timelist frå:</t>
  </si>
  <si>
    <t>XXX skule</t>
  </si>
  <si>
    <t xml:space="preserve">Ansvar: </t>
  </si>
  <si>
    <t>Teneste:</t>
  </si>
  <si>
    <t>Namn:</t>
  </si>
  <si>
    <t>Tilsettenummer:</t>
  </si>
  <si>
    <t>Dato</t>
  </si>
  <si>
    <t>Start arbeidstid</t>
  </si>
  <si>
    <t>Møte / arbeid start kl</t>
  </si>
  <si>
    <t>Møte / arbeid slutt kl</t>
  </si>
  <si>
    <t>Tal timar 1700-0600</t>
  </si>
  <si>
    <t>Tal ekstra frammøte</t>
  </si>
  <si>
    <t>Kva slags arbeid   (type møte)</t>
  </si>
  <si>
    <t> </t>
  </si>
  <si>
    <t>Lønsart</t>
  </si>
  <si>
    <t>Godtgjersle for</t>
  </si>
  <si>
    <t>Tal timar</t>
  </si>
  <si>
    <t>Sats</t>
  </si>
  <si>
    <t>Konto</t>
  </si>
  <si>
    <t>Timar kl 1700-0600 (kveldstillegg)</t>
  </si>
  <si>
    <t>Timeløn pga fleire frammøte per dag</t>
  </si>
  <si>
    <t>Dato tilvist:</t>
  </si>
  <si>
    <t>Sign.</t>
  </si>
  <si>
    <t>Underskrift</t>
  </si>
  <si>
    <t>Tal skuleveker per månad:</t>
  </si>
  <si>
    <t>Planleggingsveker</t>
  </si>
  <si>
    <t>Ordinære skuleveker</t>
  </si>
  <si>
    <t>Samla tal veker</t>
  </si>
  <si>
    <t>aug</t>
  </si>
  <si>
    <t>sept</t>
  </si>
  <si>
    <t>okt</t>
  </si>
  <si>
    <t>nov</t>
  </si>
  <si>
    <t>des</t>
  </si>
  <si>
    <t>jan</t>
  </si>
  <si>
    <t>feb</t>
  </si>
  <si>
    <t>mars</t>
  </si>
  <si>
    <t>april</t>
  </si>
  <si>
    <t>mai</t>
  </si>
  <si>
    <t>juni</t>
  </si>
  <si>
    <t>G9</t>
  </si>
  <si>
    <t>Tal arbeidsveker i arbeidsperioden inklusive planleggingsdagar ( inntil 39,2 veker)</t>
  </si>
  <si>
    <t>G10</t>
  </si>
  <si>
    <t>Tal ordinære arbeidsveker ( inntil 38 veker)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</si>
</sst>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1"/>
    </font>
    <font>
      <b/>
      <sz val="14"/>
      <color rgb="FF1F3864"/>
      <name val="Calibri"/>
      <family val="2"/>
      <charset val="1"/>
    </font>
    <font>
      <b/>
      <sz val="12"/>
      <color rgb="FF1F3864"/>
      <name val="Calibri"/>
      <family val="2"/>
      <charset val="1"/>
    </font>
    <font>
      <b/>
      <sz val="14"/>
      <color theme="8" tint="-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ptos Narrow"/>
      <charset val="1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5" fillId="0" borderId="0" xfId="0" applyFont="1"/>
    <xf numFmtId="0" fontId="6" fillId="0" borderId="0" xfId="0" applyFont="1"/>
    <xf numFmtId="0" fontId="7" fillId="6" borderId="33" xfId="0" applyFont="1" applyFill="1" applyBorder="1"/>
    <xf numFmtId="0" fontId="6" fillId="0" borderId="33" xfId="0" applyFont="1" applyBorder="1"/>
    <xf numFmtId="0" fontId="7" fillId="0" borderId="33" xfId="0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/>
    <xf numFmtId="0" fontId="7" fillId="6" borderId="34" xfId="0" applyFont="1" applyFill="1" applyBorder="1"/>
    <xf numFmtId="0" fontId="7" fillId="0" borderId="34" xfId="0" applyFont="1" applyBorder="1"/>
    <xf numFmtId="0" fontId="1" fillId="0" borderId="0" xfId="0" applyFont="1"/>
    <xf numFmtId="164" fontId="0" fillId="0" borderId="0" xfId="0" applyNumberFormat="1"/>
    <xf numFmtId="21" fontId="9" fillId="0" borderId="1" xfId="0" applyNumberFormat="1" applyFont="1" applyBorder="1" applyAlignment="1" applyProtection="1">
      <alignment horizontal="center"/>
      <protection locked="0"/>
    </xf>
    <xf numFmtId="21" fontId="9" fillId="0" borderId="5" xfId="0" applyNumberFormat="1" applyFont="1" applyBorder="1" applyAlignment="1" applyProtection="1">
      <alignment horizontal="center"/>
      <protection locked="0"/>
    </xf>
    <xf numFmtId="14" fontId="9" fillId="0" borderId="12" xfId="0" applyNumberFormat="1" applyFont="1" applyBorder="1" applyAlignment="1" applyProtection="1">
      <alignment horizontal="center"/>
      <protection locked="0"/>
    </xf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47" xfId="0" applyNumberFormat="1" applyBorder="1"/>
    <xf numFmtId="164" fontId="0" fillId="2" borderId="0" xfId="0" applyNumberFormat="1" applyFill="1"/>
    <xf numFmtId="164" fontId="0" fillId="7" borderId="33" xfId="0" applyNumberFormat="1" applyFill="1" applyBorder="1"/>
    <xf numFmtId="164" fontId="0" fillId="0" borderId="48" xfId="0" applyNumberFormat="1" applyBorder="1"/>
    <xf numFmtId="0" fontId="0" fillId="0" borderId="49" xfId="0" applyBorder="1"/>
    <xf numFmtId="164" fontId="0" fillId="7" borderId="49" xfId="0" applyNumberFormat="1" applyFill="1" applyBorder="1"/>
    <xf numFmtId="164" fontId="1" fillId="8" borderId="37" xfId="0" applyNumberFormat="1" applyFont="1" applyFill="1" applyBorder="1"/>
    <xf numFmtId="0" fontId="1" fillId="0" borderId="35" xfId="0" applyFont="1" applyBorder="1"/>
    <xf numFmtId="0" fontId="1" fillId="0" borderId="40" xfId="0" applyFont="1" applyBorder="1"/>
    <xf numFmtId="164" fontId="1" fillId="8" borderId="42" xfId="0" applyNumberFormat="1" applyFont="1" applyFill="1" applyBorder="1"/>
    <xf numFmtId="14" fontId="9" fillId="0" borderId="12" xfId="0" applyNumberFormat="1" applyFont="1" applyBorder="1" applyAlignment="1" applyProtection="1">
      <alignment horizontal="center" wrapText="1"/>
      <protection locked="0"/>
    </xf>
    <xf numFmtId="0" fontId="20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11" fillId="0" borderId="0" xfId="0" applyFont="1" applyProtection="1"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9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3" fillId="3" borderId="23" xfId="0" applyFont="1" applyFill="1" applyBorder="1"/>
    <xf numFmtId="0" fontId="3" fillId="3" borderId="15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1" fontId="9" fillId="3" borderId="1" xfId="0" applyNumberFormat="1" applyFont="1" applyFill="1" applyBorder="1" applyAlignment="1">
      <alignment horizontal="center"/>
    </xf>
    <xf numFmtId="21" fontId="9" fillId="3" borderId="5" xfId="0" applyNumberFormat="1" applyFont="1" applyFill="1" applyBorder="1" applyAlignment="1">
      <alignment horizontal="center"/>
    </xf>
    <xf numFmtId="0" fontId="10" fillId="3" borderId="22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/>
    <xf numFmtId="14" fontId="9" fillId="0" borderId="0" xfId="0" applyNumberFormat="1" applyFont="1" applyAlignment="1">
      <alignment horizontal="center"/>
    </xf>
    <xf numFmtId="2" fontId="2" fillId="4" borderId="50" xfId="0" applyNumberFormat="1" applyFont="1" applyFill="1" applyBorder="1" applyAlignment="1">
      <alignment horizontal="center"/>
    </xf>
    <xf numFmtId="2" fontId="2" fillId="4" borderId="5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31" xfId="0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49" fontId="2" fillId="0" borderId="29" xfId="0" applyNumberFormat="1" applyFont="1" applyBorder="1" applyAlignment="1" applyProtection="1">
      <alignment horizontal="left"/>
      <protection locked="0"/>
    </xf>
    <xf numFmtId="49" fontId="2" fillId="0" borderId="30" xfId="0" applyNumberFormat="1" applyFont="1" applyBorder="1" applyAlignment="1" applyProtection="1">
      <alignment horizontal="left"/>
      <protection locked="0"/>
    </xf>
    <xf numFmtId="49" fontId="2" fillId="0" borderId="31" xfId="0" applyNumberFormat="1" applyFont="1" applyBorder="1" applyAlignment="1" applyProtection="1">
      <alignment horizontal="left"/>
      <protection locked="0"/>
    </xf>
    <xf numFmtId="49" fontId="2" fillId="0" borderId="32" xfId="0" applyNumberFormat="1" applyFont="1" applyBorder="1" applyAlignment="1" applyProtection="1">
      <alignment horizontal="left"/>
      <protection locked="0"/>
    </xf>
    <xf numFmtId="14" fontId="2" fillId="2" borderId="36" xfId="0" applyNumberFormat="1" applyFont="1" applyFill="1" applyBorder="1" applyAlignment="1" applyProtection="1">
      <alignment horizontal="center"/>
      <protection locked="0"/>
    </xf>
    <xf numFmtId="14" fontId="2" fillId="2" borderId="37" xfId="0" applyNumberFormat="1" applyFont="1" applyFill="1" applyBorder="1" applyAlignment="1" applyProtection="1">
      <alignment horizontal="center"/>
      <protection locked="0"/>
    </xf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2" fontId="9" fillId="4" borderId="21" xfId="0" applyNumberFormat="1" applyFont="1" applyFill="1" applyBorder="1" applyAlignment="1">
      <alignment horizontal="center"/>
    </xf>
    <xf numFmtId="2" fontId="9" fillId="4" borderId="54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0" fillId="3" borderId="53" xfId="0" applyFont="1" applyFill="1" applyBorder="1" applyAlignment="1">
      <alignment horizontal="left"/>
    </xf>
    <xf numFmtId="2" fontId="10" fillId="4" borderId="20" xfId="0" applyNumberFormat="1" applyFont="1" applyFill="1" applyBorder="1" applyAlignment="1">
      <alignment horizontal="center"/>
    </xf>
    <xf numFmtId="2" fontId="10" fillId="4" borderId="53" xfId="0" applyNumberFormat="1" applyFont="1" applyFill="1" applyBorder="1" applyAlignment="1">
      <alignment horizontal="center"/>
    </xf>
    <xf numFmtId="0" fontId="18" fillId="0" borderId="20" xfId="0" applyFont="1" applyBorder="1" applyAlignment="1" applyProtection="1">
      <alignment horizontal="center" wrapText="1"/>
      <protection locked="0"/>
    </xf>
    <xf numFmtId="0" fontId="18" fillId="0" borderId="25" xfId="0" applyFont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52" xfId="0" applyFont="1" applyFill="1" applyBorder="1" applyAlignment="1">
      <alignment horizontal="left"/>
    </xf>
    <xf numFmtId="2" fontId="10" fillId="4" borderId="7" xfId="0" applyNumberFormat="1" applyFont="1" applyFill="1" applyBorder="1" applyAlignment="1">
      <alignment horizontal="center"/>
    </xf>
    <xf numFmtId="2" fontId="10" fillId="4" borderId="52" xfId="0" applyNumberFormat="1" applyFont="1" applyFill="1" applyBorder="1" applyAlignment="1">
      <alignment horizontal="center"/>
    </xf>
    <xf numFmtId="0" fontId="18" fillId="0" borderId="64" xfId="0" applyFont="1" applyBorder="1" applyAlignment="1" applyProtection="1">
      <alignment horizontal="center" wrapText="1"/>
      <protection locked="0"/>
    </xf>
    <xf numFmtId="0" fontId="18" fillId="0" borderId="65" xfId="0" applyFont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>
      <alignment horizontal="center"/>
    </xf>
    <xf numFmtId="0" fontId="18" fillId="0" borderId="21" xfId="0" applyFont="1" applyBorder="1" applyAlignment="1" applyProtection="1">
      <alignment horizontal="center" wrapText="1"/>
      <protection locked="0"/>
    </xf>
    <xf numFmtId="0" fontId="18" fillId="0" borderId="14" xfId="0" applyFont="1" applyBorder="1" applyAlignment="1" applyProtection="1">
      <alignment horizontal="center" wrapText="1"/>
      <protection locked="0"/>
    </xf>
    <xf numFmtId="0" fontId="19" fillId="0" borderId="21" xfId="0" applyFont="1" applyBorder="1" applyAlignment="1" applyProtection="1">
      <alignment horizontal="center" wrapText="1"/>
      <protection locked="0"/>
    </xf>
    <xf numFmtId="0" fontId="19" fillId="0" borderId="14" xfId="0" applyFont="1" applyBorder="1" applyAlignment="1" applyProtection="1">
      <alignment horizontal="center" wrapText="1"/>
      <protection locked="0"/>
    </xf>
    <xf numFmtId="2" fontId="10" fillId="5" borderId="10" xfId="0" applyNumberFormat="1" applyFont="1" applyFill="1" applyBorder="1" applyAlignment="1">
      <alignment horizontal="center"/>
    </xf>
    <xf numFmtId="2" fontId="10" fillId="5" borderId="11" xfId="0" applyNumberFormat="1" applyFont="1" applyFill="1" applyBorder="1" applyAlignment="1">
      <alignment horizontal="center"/>
    </xf>
    <xf numFmtId="2" fontId="10" fillId="4" borderId="18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 applyProtection="1">
      <alignment horizontal="center" wrapText="1"/>
      <protection locked="0"/>
    </xf>
    <xf numFmtId="0" fontId="19" fillId="0" borderId="13" xfId="0" applyFont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18" fillId="0" borderId="13" xfId="0" applyFont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>
      <alignment horizontal="center"/>
    </xf>
    <xf numFmtId="2" fontId="9" fillId="4" borderId="5" xfId="0" applyNumberFormat="1" applyFont="1" applyFill="1" applyBorder="1" applyAlignment="1">
      <alignment horizontal="center"/>
    </xf>
    <xf numFmtId="0" fontId="19" fillId="0" borderId="5" xfId="0" applyFont="1" applyBorder="1" applyAlignment="1" applyProtection="1">
      <alignment horizontal="center" wrapText="1"/>
      <protection locked="0"/>
    </xf>
    <xf numFmtId="0" fontId="19" fillId="0" borderId="6" xfId="0" applyFont="1" applyBorder="1" applyAlignment="1" applyProtection="1">
      <alignment horizontal="center" wrapText="1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>
      <alignment horizontal="center"/>
    </xf>
    <xf numFmtId="0" fontId="3" fillId="3" borderId="38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10" fontId="2" fillId="2" borderId="33" xfId="0" applyNumberFormat="1" applyFont="1" applyFill="1" applyBorder="1" applyAlignment="1" applyProtection="1">
      <alignment horizontal="center"/>
      <protection locked="0"/>
    </xf>
    <xf numFmtId="2" fontId="9" fillId="4" borderId="7" xfId="0" applyNumberFormat="1" applyFont="1" applyFill="1" applyBorder="1" applyAlignment="1">
      <alignment horizontal="center"/>
    </xf>
    <xf numFmtId="0" fontId="18" fillId="0" borderId="55" xfId="0" applyFont="1" applyBorder="1" applyAlignment="1" applyProtection="1">
      <alignment horizontal="center" wrapText="1"/>
      <protection locked="0"/>
    </xf>
    <xf numFmtId="0" fontId="18" fillId="0" borderId="57" xfId="0" applyFont="1" applyBorder="1" applyAlignment="1" applyProtection="1">
      <alignment horizontal="center" wrapText="1"/>
      <protection locked="0"/>
    </xf>
    <xf numFmtId="0" fontId="9" fillId="3" borderId="13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15" fillId="3" borderId="55" xfId="0" applyFont="1" applyFill="1" applyBorder="1" applyAlignment="1">
      <alignment horizontal="left" wrapText="1"/>
    </xf>
    <xf numFmtId="0" fontId="15" fillId="3" borderId="56" xfId="0" applyFont="1" applyFill="1" applyBorder="1" applyAlignment="1">
      <alignment horizontal="left" wrapText="1"/>
    </xf>
    <xf numFmtId="0" fontId="15" fillId="3" borderId="57" xfId="0" applyFont="1" applyFill="1" applyBorder="1" applyAlignment="1">
      <alignment horizontal="left" wrapText="1"/>
    </xf>
    <xf numFmtId="0" fontId="3" fillId="3" borderId="40" xfId="0" applyFont="1" applyFill="1" applyBorder="1" applyAlignment="1">
      <alignment horizontal="left"/>
    </xf>
    <xf numFmtId="0" fontId="3" fillId="3" borderId="41" xfId="0" applyFont="1" applyFill="1" applyBorder="1" applyAlignment="1">
      <alignment horizontal="left"/>
    </xf>
    <xf numFmtId="2" fontId="2" fillId="4" borderId="33" xfId="0" applyNumberFormat="1" applyFont="1" applyFill="1" applyBorder="1" applyAlignment="1">
      <alignment horizontal="center"/>
    </xf>
    <xf numFmtId="2" fontId="2" fillId="4" borderId="39" xfId="0" applyNumberFormat="1" applyFont="1" applyFill="1" applyBorder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3" fillId="3" borderId="38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2" fontId="2" fillId="2" borderId="33" xfId="0" applyNumberFormat="1" applyFont="1" applyFill="1" applyBorder="1" applyAlignment="1" applyProtection="1">
      <alignment horizontal="center"/>
      <protection locked="0"/>
    </xf>
    <xf numFmtId="2" fontId="2" fillId="2" borderId="39" xfId="0" applyNumberFormat="1" applyFont="1" applyFill="1" applyBorder="1" applyAlignment="1" applyProtection="1">
      <alignment horizontal="center"/>
      <protection locked="0"/>
    </xf>
    <xf numFmtId="2" fontId="2" fillId="9" borderId="41" xfId="0" applyNumberFormat="1" applyFont="1" applyFill="1" applyBorder="1" applyAlignment="1">
      <alignment horizontal="center"/>
    </xf>
    <xf numFmtId="2" fontId="2" fillId="9" borderId="42" xfId="0" applyNumberFormat="1" applyFont="1" applyFill="1" applyBorder="1" applyAlignment="1">
      <alignment horizontal="center"/>
    </xf>
    <xf numFmtId="0" fontId="3" fillId="3" borderId="45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left"/>
    </xf>
    <xf numFmtId="2" fontId="2" fillId="4" borderId="49" xfId="0" applyNumberFormat="1" applyFont="1" applyFill="1" applyBorder="1" applyAlignment="1">
      <alignment horizontal="center"/>
    </xf>
    <xf numFmtId="2" fontId="2" fillId="4" borderId="61" xfId="0" applyNumberFormat="1" applyFont="1" applyFill="1" applyBorder="1" applyAlignment="1">
      <alignment horizontal="center"/>
    </xf>
    <xf numFmtId="9" fontId="2" fillId="3" borderId="36" xfId="0" applyNumberFormat="1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3" fillId="3" borderId="62" xfId="0" applyFont="1" applyFill="1" applyBorder="1" applyAlignment="1">
      <alignment horizontal="left"/>
    </xf>
    <xf numFmtId="2" fontId="2" fillId="4" borderId="59" xfId="0" applyNumberFormat="1" applyFont="1" applyFill="1" applyBorder="1" applyAlignment="1">
      <alignment horizontal="center"/>
    </xf>
    <xf numFmtId="2" fontId="2" fillId="4" borderId="60" xfId="0" applyNumberFormat="1" applyFont="1" applyFill="1" applyBorder="1" applyAlignment="1">
      <alignment horizontal="center"/>
    </xf>
    <xf numFmtId="2" fontId="2" fillId="4" borderId="34" xfId="0" applyNumberFormat="1" applyFont="1" applyFill="1" applyBorder="1" applyAlignment="1">
      <alignment horizontal="center"/>
    </xf>
    <xf numFmtId="2" fontId="2" fillId="4" borderId="63" xfId="0" applyNumberFormat="1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2" fontId="10" fillId="4" borderId="3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2" fontId="10" fillId="4" borderId="17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2" fontId="10" fillId="5" borderId="9" xfId="0" applyNumberFormat="1" applyFont="1" applyFill="1" applyBorder="1" applyAlignment="1">
      <alignment horizontal="center"/>
    </xf>
    <xf numFmtId="2" fontId="10" fillId="5" borderId="71" xfId="0" applyNumberFormat="1" applyFont="1" applyFill="1" applyBorder="1" applyAlignment="1">
      <alignment horizontal="center"/>
    </xf>
    <xf numFmtId="2" fontId="2" fillId="4" borderId="67" xfId="0" applyNumberFormat="1" applyFont="1" applyFill="1" applyBorder="1" applyAlignment="1">
      <alignment horizontal="center"/>
    </xf>
    <xf numFmtId="2" fontId="2" fillId="4" borderId="70" xfId="0" applyNumberFormat="1" applyFont="1" applyFill="1" applyBorder="1" applyAlignment="1">
      <alignment horizontal="center"/>
    </xf>
    <xf numFmtId="2" fontId="2" fillId="5" borderId="68" xfId="0" applyNumberFormat="1" applyFont="1" applyFill="1" applyBorder="1" applyAlignment="1">
      <alignment horizontal="center"/>
    </xf>
    <xf numFmtId="2" fontId="2" fillId="5" borderId="69" xfId="0" applyNumberFormat="1" applyFont="1" applyFill="1" applyBorder="1" applyAlignment="1">
      <alignment horizontal="center"/>
    </xf>
    <xf numFmtId="2" fontId="2" fillId="9" borderId="33" xfId="0" applyNumberFormat="1" applyFont="1" applyFill="1" applyBorder="1" applyAlignment="1">
      <alignment horizontal="center"/>
    </xf>
    <xf numFmtId="2" fontId="2" fillId="9" borderId="39" xfId="0" applyNumberFormat="1" applyFont="1" applyFill="1" applyBorder="1" applyAlignment="1">
      <alignment horizontal="center"/>
    </xf>
    <xf numFmtId="0" fontId="2" fillId="3" borderId="66" xfId="0" applyFont="1" applyFill="1" applyBorder="1" applyAlignment="1">
      <alignment horizontal="left"/>
    </xf>
    <xf numFmtId="0" fontId="2" fillId="3" borderId="67" xfId="0" applyFont="1" applyFill="1" applyBorder="1" applyAlignment="1">
      <alignment horizontal="left"/>
    </xf>
    <xf numFmtId="0" fontId="2" fillId="3" borderId="47" xfId="0" applyFont="1" applyFill="1" applyBorder="1" applyAlignment="1">
      <alignment horizontal="left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3" borderId="43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  <xf numFmtId="0" fontId="3" fillId="3" borderId="46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2" fontId="2" fillId="2" borderId="33" xfId="0" applyNumberFormat="1" applyFont="1" applyFill="1" applyBorder="1" applyAlignment="1" applyProtection="1">
      <alignment horizontal="center" wrapText="1"/>
      <protection locked="0"/>
    </xf>
    <xf numFmtId="2" fontId="2" fillId="2" borderId="39" xfId="0" applyNumberFormat="1" applyFont="1" applyFill="1" applyBorder="1" applyAlignment="1" applyProtection="1">
      <alignment horizontal="center" wrapText="1"/>
      <protection locked="0"/>
    </xf>
    <xf numFmtId="2" fontId="2" fillId="4" borderId="36" xfId="0" applyNumberFormat="1" applyFont="1" applyFill="1" applyBorder="1" applyAlignment="1">
      <alignment horizontal="center"/>
    </xf>
    <xf numFmtId="2" fontId="2" fillId="4" borderId="37" xfId="0" applyNumberFormat="1" applyFont="1" applyFill="1" applyBorder="1" applyAlignment="1">
      <alignment horizontal="center"/>
    </xf>
    <xf numFmtId="2" fontId="2" fillId="4" borderId="50" xfId="0" applyNumberFormat="1" applyFont="1" applyFill="1" applyBorder="1" applyAlignment="1">
      <alignment horizontal="center" wrapText="1"/>
    </xf>
    <xf numFmtId="2" fontId="2" fillId="4" borderId="51" xfId="0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36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2" fillId="0" borderId="41" xfId="0" applyFont="1" applyBorder="1" applyAlignment="1">
      <alignment horizontal="left"/>
    </xf>
    <xf numFmtId="0" fontId="1" fillId="0" borderId="41" xfId="0" applyFont="1" applyBorder="1" applyAlignment="1">
      <alignment horizontal="left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209550</xdr:colOff>
      <xdr:row>38</xdr:row>
      <xdr:rowOff>162597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1F3C2C8-DC75-5521-DE92-AC4DF663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95850" cy="7039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9525</xdr:colOff>
      <xdr:row>34</xdr:row>
      <xdr:rowOff>104775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E7D3BAA-6ADB-E23F-3D35-801EBA587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4638675" cy="625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1006C-A2CC-46F5-9926-D5311FBD7F84}">
  <sheetPr>
    <pageSetUpPr fitToPage="1"/>
  </sheetPr>
  <dimension ref="A1:Q55"/>
  <sheetViews>
    <sheetView workbookViewId="0">
      <selection activeCell="J17" sqref="J17"/>
    </sheetView>
  </sheetViews>
  <sheetFormatPr defaultColWidth="11.42578125" defaultRowHeight="15" x14ac:dyDescent="0.25"/>
  <cols>
    <col min="1" max="1" width="11.5703125" style="32" bestFit="1" customWidth="1"/>
    <col min="2" max="3" width="11.42578125" style="32"/>
    <col min="4" max="4" width="30.140625" style="32" customWidth="1"/>
    <col min="5" max="5" width="11.42578125" style="32"/>
    <col min="6" max="6" width="23.28515625" style="32" customWidth="1"/>
    <col min="7" max="9" width="11.42578125" style="32"/>
    <col min="10" max="10" width="14.28515625" style="32" customWidth="1"/>
    <col min="11" max="11" width="11.42578125" style="32"/>
    <col min="12" max="12" width="16" style="32" customWidth="1"/>
    <col min="13" max="16384" width="11.42578125" style="32"/>
  </cols>
  <sheetData>
    <row r="1" spans="1:17" ht="31.5" x14ac:dyDescent="0.5">
      <c r="A1" s="108" t="s">
        <v>0</v>
      </c>
      <c r="B1" s="108"/>
      <c r="C1" s="108"/>
      <c r="D1" s="108"/>
      <c r="E1" s="108"/>
      <c r="F1" s="108"/>
      <c r="G1" s="108"/>
      <c r="H1" s="108"/>
    </row>
    <row r="2" spans="1:17" ht="26.25" x14ac:dyDescent="0.4">
      <c r="A2" s="109" t="s">
        <v>1</v>
      </c>
      <c r="B2" s="109"/>
      <c r="C2" s="109"/>
      <c r="D2" s="109"/>
      <c r="E2" s="109"/>
      <c r="F2" s="109"/>
      <c r="G2" s="109"/>
      <c r="H2" s="109"/>
    </row>
    <row r="3" spans="1:17" ht="26.25" x14ac:dyDescent="0.4">
      <c r="A3" s="55" t="s">
        <v>2</v>
      </c>
      <c r="B3" s="55"/>
      <c r="C3" s="55"/>
      <c r="D3" s="55"/>
      <c r="E3" s="55"/>
      <c r="F3" s="55"/>
      <c r="G3" s="55"/>
      <c r="H3" s="55"/>
    </row>
    <row r="4" spans="1:17" ht="15.75" thickBot="1" x14ac:dyDescent="0.3">
      <c r="A4" s="56"/>
      <c r="B4" s="56"/>
      <c r="C4" s="56"/>
      <c r="D4" s="56"/>
      <c r="E4" s="56"/>
      <c r="F4" s="56"/>
      <c r="G4" s="56"/>
      <c r="H4" s="56"/>
    </row>
    <row r="5" spans="1:17" ht="16.5" thickBot="1" x14ac:dyDescent="0.3">
      <c r="A5" s="43" t="s">
        <v>3</v>
      </c>
      <c r="B5" s="57"/>
      <c r="C5" s="58"/>
      <c r="D5" s="58"/>
      <c r="E5" s="58"/>
      <c r="F5" s="58"/>
      <c r="G5" s="58"/>
      <c r="H5" s="59"/>
    </row>
    <row r="6" spans="1:17" ht="16.5" thickBot="1" x14ac:dyDescent="0.3">
      <c r="A6" s="44" t="s">
        <v>4</v>
      </c>
      <c r="B6" s="60"/>
      <c r="C6" s="61"/>
      <c r="D6" s="61"/>
      <c r="E6" s="61"/>
      <c r="F6" s="61"/>
      <c r="G6" s="61"/>
      <c r="H6" s="62"/>
      <c r="O6" s="33"/>
    </row>
    <row r="7" spans="1:17" x14ac:dyDescent="0.25">
      <c r="O7" s="33"/>
      <c r="Q7" s="33"/>
    </row>
    <row r="8" spans="1:17" ht="15.75" x14ac:dyDescent="0.25">
      <c r="A8" s="65" t="s">
        <v>5</v>
      </c>
      <c r="B8" s="66"/>
      <c r="C8" s="66"/>
      <c r="D8" s="66"/>
      <c r="E8" s="63">
        <v>45139</v>
      </c>
      <c r="F8" s="63"/>
      <c r="G8" s="63">
        <v>45504</v>
      </c>
      <c r="H8" s="64"/>
      <c r="O8" s="33"/>
    </row>
    <row r="9" spans="1:17" ht="15.6" customHeight="1" x14ac:dyDescent="0.25">
      <c r="A9" s="123" t="s">
        <v>6</v>
      </c>
      <c r="B9" s="124"/>
      <c r="C9" s="124"/>
      <c r="D9" s="124"/>
      <c r="E9" s="124"/>
      <c r="F9" s="124"/>
      <c r="G9" s="130">
        <v>38</v>
      </c>
      <c r="H9" s="131"/>
      <c r="O9" s="33"/>
    </row>
    <row r="10" spans="1:17" ht="15.75" x14ac:dyDescent="0.25">
      <c r="A10" s="128" t="s">
        <v>7</v>
      </c>
      <c r="B10" s="129"/>
      <c r="C10" s="129"/>
      <c r="D10" s="129"/>
      <c r="E10" s="129"/>
      <c r="F10" s="129"/>
      <c r="G10" s="53">
        <f>E14*(37.5*G9/38)</f>
        <v>37.5</v>
      </c>
      <c r="H10" s="54"/>
      <c r="O10" s="33"/>
    </row>
    <row r="11" spans="1:17" ht="15.75" x14ac:dyDescent="0.25">
      <c r="A11" s="34"/>
      <c r="B11" s="34"/>
      <c r="C11" s="34"/>
      <c r="D11" s="34"/>
      <c r="K11" s="35"/>
      <c r="O11" s="33"/>
    </row>
    <row r="12" spans="1:17" ht="15.75" x14ac:dyDescent="0.25">
      <c r="A12" s="65" t="s">
        <v>8</v>
      </c>
      <c r="B12" s="66"/>
      <c r="C12" s="66"/>
      <c r="D12" s="140"/>
      <c r="E12" s="138">
        <v>1</v>
      </c>
      <c r="F12" s="139"/>
      <c r="G12" s="141">
        <v>1687.5</v>
      </c>
      <c r="H12" s="142"/>
      <c r="O12" s="33"/>
    </row>
    <row r="13" spans="1:17" ht="15.75" x14ac:dyDescent="0.25">
      <c r="A13" s="134" t="s">
        <v>9</v>
      </c>
      <c r="B13" s="135"/>
      <c r="C13" s="135"/>
      <c r="D13" s="135"/>
      <c r="E13" s="135"/>
      <c r="F13" s="135"/>
      <c r="G13" s="143">
        <v>39</v>
      </c>
      <c r="H13" s="144"/>
      <c r="O13" s="33"/>
    </row>
    <row r="14" spans="1:17" ht="15" customHeight="1" x14ac:dyDescent="0.25">
      <c r="A14" s="110" t="s">
        <v>10</v>
      </c>
      <c r="B14" s="111"/>
      <c r="C14" s="111"/>
      <c r="D14" s="111"/>
      <c r="E14" s="112">
        <v>1</v>
      </c>
      <c r="F14" s="112"/>
      <c r="G14" s="136">
        <f>37.5*E14</f>
        <v>37.5</v>
      </c>
      <c r="H14" s="137"/>
      <c r="O14" s="33"/>
    </row>
    <row r="15" spans="1:17" ht="15.75" x14ac:dyDescent="0.25">
      <c r="A15" s="128" t="s">
        <v>11</v>
      </c>
      <c r="B15" s="129"/>
      <c r="C15" s="129"/>
      <c r="D15" s="129"/>
      <c r="E15" s="129"/>
      <c r="F15" s="129"/>
      <c r="G15" s="125">
        <f>G14*G13</f>
        <v>1462.5</v>
      </c>
      <c r="H15" s="126"/>
      <c r="O15" s="33"/>
      <c r="Q15" s="33"/>
    </row>
    <row r="16" spans="1:17" ht="15.75" x14ac:dyDescent="0.25">
      <c r="A16" s="123" t="s">
        <v>12</v>
      </c>
      <c r="B16" s="124"/>
      <c r="C16" s="124"/>
      <c r="D16" s="124"/>
      <c r="E16" s="124"/>
      <c r="F16" s="124"/>
      <c r="G16" s="132">
        <f>(E14*100)-((E14*100)*11%)</f>
        <v>89</v>
      </c>
      <c r="H16" s="133"/>
      <c r="O16" s="33"/>
      <c r="Q16" s="33"/>
    </row>
    <row r="17" spans="1:15" x14ac:dyDescent="0.25">
      <c r="E17" s="127"/>
      <c r="F17" s="127"/>
      <c r="O17" s="33"/>
    </row>
    <row r="18" spans="1:15" x14ac:dyDescent="0.25">
      <c r="A18" s="37"/>
      <c r="B18" s="37"/>
      <c r="C18" s="37"/>
      <c r="D18" s="37"/>
      <c r="E18" s="74" t="s">
        <v>13</v>
      </c>
      <c r="F18" s="75"/>
      <c r="G18" s="74" t="s">
        <v>14</v>
      </c>
      <c r="H18" s="75"/>
      <c r="I18" s="36"/>
      <c r="J18" s="36"/>
    </row>
    <row r="19" spans="1:15" ht="30" customHeight="1" x14ac:dyDescent="0.25">
      <c r="A19" s="76" t="s">
        <v>15</v>
      </c>
      <c r="B19" s="77"/>
      <c r="C19" s="77"/>
      <c r="D19" s="78"/>
      <c r="E19" s="79">
        <f>(G14*G9+G10)</f>
        <v>1462.5</v>
      </c>
      <c r="F19" s="80"/>
      <c r="G19" s="81"/>
      <c r="H19" s="82"/>
      <c r="I19" s="36"/>
      <c r="J19" s="36"/>
      <c r="L19" s="32">
        <v>20</v>
      </c>
    </row>
    <row r="20" spans="1:15" ht="30" customHeight="1" x14ac:dyDescent="0.25">
      <c r="A20" s="83" t="s">
        <v>16</v>
      </c>
      <c r="B20" s="84"/>
      <c r="C20" s="84"/>
      <c r="D20" s="85"/>
      <c r="E20" s="86">
        <f>(E37*G9)+E50</f>
        <v>0</v>
      </c>
      <c r="F20" s="87"/>
      <c r="G20" s="88"/>
      <c r="H20" s="89"/>
      <c r="I20" s="36"/>
      <c r="J20" s="36"/>
    </row>
    <row r="21" spans="1:15" ht="30" customHeight="1" x14ac:dyDescent="0.25">
      <c r="A21" s="117" t="s">
        <v>17</v>
      </c>
      <c r="B21" s="118"/>
      <c r="C21" s="118"/>
      <c r="D21" s="119"/>
      <c r="E21" s="95">
        <f>E19-E20</f>
        <v>1462.5</v>
      </c>
      <c r="F21" s="96"/>
      <c r="G21" s="114"/>
      <c r="H21" s="115"/>
      <c r="I21" s="36"/>
      <c r="J21" s="36"/>
    </row>
    <row r="22" spans="1:15" ht="15.75" x14ac:dyDescent="0.25">
      <c r="A22" s="41"/>
      <c r="B22" s="41"/>
      <c r="C22" s="41"/>
      <c r="D22" s="41"/>
      <c r="E22" s="41"/>
      <c r="F22" s="41"/>
      <c r="G22" s="42"/>
      <c r="H22" s="42"/>
      <c r="I22" s="36"/>
      <c r="J22" s="36"/>
    </row>
    <row r="23" spans="1:15" ht="33" customHeight="1" x14ac:dyDescent="0.25">
      <c r="A23" s="120" t="s">
        <v>18</v>
      </c>
      <c r="B23" s="121"/>
      <c r="C23" s="121"/>
      <c r="D23" s="121"/>
      <c r="E23" s="121"/>
      <c r="F23" s="121"/>
      <c r="G23" s="121"/>
      <c r="H23" s="122"/>
      <c r="I23" s="36"/>
      <c r="J23" s="36"/>
    </row>
    <row r="24" spans="1:15" ht="15.75" x14ac:dyDescent="0.25">
      <c r="A24" s="41"/>
      <c r="B24" s="41"/>
      <c r="C24" s="41"/>
      <c r="D24" s="41"/>
      <c r="E24" s="41"/>
      <c r="F24" s="41"/>
      <c r="G24" s="42"/>
      <c r="H24" s="42"/>
    </row>
    <row r="25" spans="1:15" ht="15.75" x14ac:dyDescent="0.25">
      <c r="A25" s="67" t="s">
        <v>19</v>
      </c>
      <c r="B25" s="68"/>
      <c r="C25" s="68"/>
      <c r="D25" s="68"/>
      <c r="E25" s="68"/>
      <c r="F25" s="68"/>
      <c r="G25" s="68"/>
      <c r="H25" s="69"/>
    </row>
    <row r="26" spans="1:15" ht="24.95" customHeight="1" x14ac:dyDescent="0.25">
      <c r="A26" s="45"/>
      <c r="B26" s="46" t="s">
        <v>20</v>
      </c>
      <c r="C26" s="46" t="s">
        <v>21</v>
      </c>
      <c r="D26" s="46" t="s">
        <v>13</v>
      </c>
      <c r="E26" s="70" t="s">
        <v>22</v>
      </c>
      <c r="F26" s="71"/>
      <c r="G26" s="70" t="s">
        <v>14</v>
      </c>
      <c r="H26" s="90"/>
    </row>
    <row r="27" spans="1:15" ht="30" customHeight="1" x14ac:dyDescent="0.25">
      <c r="A27" s="45" t="s">
        <v>23</v>
      </c>
      <c r="B27" s="14">
        <v>0</v>
      </c>
      <c r="C27" s="14">
        <v>0</v>
      </c>
      <c r="D27" s="47">
        <f>C27-B27</f>
        <v>0</v>
      </c>
      <c r="E27" s="72">
        <f>(D27-INT(D27))*24</f>
        <v>0</v>
      </c>
      <c r="F27" s="73"/>
      <c r="G27" s="91"/>
      <c r="H27" s="92"/>
    </row>
    <row r="28" spans="1:15" ht="30" customHeight="1" x14ac:dyDescent="0.25">
      <c r="A28" s="45" t="s">
        <v>23</v>
      </c>
      <c r="B28" s="14">
        <v>0</v>
      </c>
      <c r="C28" s="14">
        <v>0</v>
      </c>
      <c r="D28" s="47">
        <f>C28-B28</f>
        <v>0</v>
      </c>
      <c r="E28" s="72">
        <f t="shared" ref="E28:E36" si="0">(D28-INT(D28))*24</f>
        <v>0</v>
      </c>
      <c r="F28" s="73"/>
      <c r="G28" s="93"/>
      <c r="H28" s="94"/>
      <c r="M28" s="33"/>
    </row>
    <row r="29" spans="1:15" ht="30" customHeight="1" x14ac:dyDescent="0.25">
      <c r="A29" s="45" t="s">
        <v>24</v>
      </c>
      <c r="B29" s="14">
        <v>0</v>
      </c>
      <c r="C29" s="14">
        <v>0</v>
      </c>
      <c r="D29" s="47">
        <f t="shared" ref="D29:D36" si="1">C29-B29</f>
        <v>0</v>
      </c>
      <c r="E29" s="99">
        <f t="shared" si="0"/>
        <v>0</v>
      </c>
      <c r="F29" s="72"/>
      <c r="G29" s="100"/>
      <c r="H29" s="101"/>
    </row>
    <row r="30" spans="1:15" ht="30" customHeight="1" x14ac:dyDescent="0.25">
      <c r="A30" s="45" t="s">
        <v>24</v>
      </c>
      <c r="B30" s="14">
        <v>0</v>
      </c>
      <c r="C30" s="14">
        <v>0</v>
      </c>
      <c r="D30" s="47">
        <f t="shared" si="1"/>
        <v>0</v>
      </c>
      <c r="E30" s="99">
        <f t="shared" si="0"/>
        <v>0</v>
      </c>
      <c r="F30" s="72"/>
      <c r="G30" s="100"/>
      <c r="H30" s="101"/>
      <c r="M30" s="39"/>
    </row>
    <row r="31" spans="1:15" ht="30" customHeight="1" x14ac:dyDescent="0.25">
      <c r="A31" s="45" t="s">
        <v>25</v>
      </c>
      <c r="B31" s="14">
        <v>0</v>
      </c>
      <c r="C31" s="14">
        <v>0</v>
      </c>
      <c r="D31" s="47">
        <f t="shared" si="1"/>
        <v>0</v>
      </c>
      <c r="E31" s="99">
        <f t="shared" si="0"/>
        <v>0</v>
      </c>
      <c r="F31" s="72"/>
      <c r="G31" s="102"/>
      <c r="H31" s="103"/>
    </row>
    <row r="32" spans="1:15" ht="30" customHeight="1" x14ac:dyDescent="0.25">
      <c r="A32" s="45" t="s">
        <v>25</v>
      </c>
      <c r="B32" s="14">
        <v>0</v>
      </c>
      <c r="C32" s="14">
        <v>0</v>
      </c>
      <c r="D32" s="47">
        <f t="shared" si="1"/>
        <v>0</v>
      </c>
      <c r="E32" s="99">
        <f t="shared" si="0"/>
        <v>0</v>
      </c>
      <c r="F32" s="72"/>
      <c r="G32" s="100"/>
      <c r="H32" s="101"/>
    </row>
    <row r="33" spans="1:8" ht="30" customHeight="1" x14ac:dyDescent="0.25">
      <c r="A33" s="45" t="s">
        <v>26</v>
      </c>
      <c r="B33" s="14">
        <v>0</v>
      </c>
      <c r="C33" s="14">
        <v>0</v>
      </c>
      <c r="D33" s="47">
        <f t="shared" si="1"/>
        <v>0</v>
      </c>
      <c r="E33" s="99">
        <f t="shared" si="0"/>
        <v>0</v>
      </c>
      <c r="F33" s="72"/>
      <c r="G33" s="100"/>
      <c r="H33" s="101"/>
    </row>
    <row r="34" spans="1:8" ht="30" customHeight="1" x14ac:dyDescent="0.25">
      <c r="A34" s="45" t="s">
        <v>26</v>
      </c>
      <c r="B34" s="14">
        <v>0</v>
      </c>
      <c r="C34" s="14">
        <v>0</v>
      </c>
      <c r="D34" s="47">
        <f t="shared" si="1"/>
        <v>0</v>
      </c>
      <c r="E34" s="99">
        <f t="shared" si="0"/>
        <v>0</v>
      </c>
      <c r="F34" s="72"/>
      <c r="G34" s="102"/>
      <c r="H34" s="103"/>
    </row>
    <row r="35" spans="1:8" ht="30" customHeight="1" x14ac:dyDescent="0.25">
      <c r="A35" s="45" t="s">
        <v>27</v>
      </c>
      <c r="B35" s="14">
        <v>0</v>
      </c>
      <c r="C35" s="14">
        <v>0</v>
      </c>
      <c r="D35" s="47">
        <f t="shared" si="1"/>
        <v>0</v>
      </c>
      <c r="E35" s="99">
        <f t="shared" si="0"/>
        <v>0</v>
      </c>
      <c r="F35" s="72"/>
      <c r="G35" s="100"/>
      <c r="H35" s="101"/>
    </row>
    <row r="36" spans="1:8" ht="30" customHeight="1" x14ac:dyDescent="0.25">
      <c r="A36" s="50" t="s">
        <v>27</v>
      </c>
      <c r="B36" s="15">
        <v>0</v>
      </c>
      <c r="C36" s="15">
        <v>0</v>
      </c>
      <c r="D36" s="48">
        <f t="shared" si="1"/>
        <v>0</v>
      </c>
      <c r="E36" s="105">
        <f t="shared" si="0"/>
        <v>0</v>
      </c>
      <c r="F36" s="113"/>
      <c r="G36" s="106"/>
      <c r="H36" s="107"/>
    </row>
    <row r="37" spans="1:8" ht="15.75" x14ac:dyDescent="0.25">
      <c r="A37" s="40"/>
      <c r="B37" s="40"/>
      <c r="C37" s="40"/>
      <c r="D37" s="49" t="s">
        <v>28</v>
      </c>
      <c r="E37" s="97">
        <f>SUM(E27:F36)</f>
        <v>0</v>
      </c>
      <c r="F37" s="98"/>
      <c r="G37" s="37"/>
      <c r="H37" s="37"/>
    </row>
    <row r="38" spans="1:8" ht="15.75" customHeight="1" x14ac:dyDescent="0.25">
      <c r="A38" s="37"/>
      <c r="B38" s="37"/>
      <c r="C38" s="37"/>
      <c r="D38" s="37"/>
      <c r="E38" s="37"/>
      <c r="F38" s="37"/>
      <c r="G38" s="37"/>
      <c r="H38" s="37"/>
    </row>
    <row r="39" spans="1:8" ht="15.75" x14ac:dyDescent="0.25">
      <c r="A39" s="67" t="s">
        <v>29</v>
      </c>
      <c r="B39" s="68"/>
      <c r="C39" s="68"/>
      <c r="D39" s="68"/>
      <c r="E39" s="68"/>
      <c r="F39" s="68"/>
      <c r="G39" s="68"/>
      <c r="H39" s="69"/>
    </row>
    <row r="40" spans="1:8" ht="24.95" customHeight="1" x14ac:dyDescent="0.25">
      <c r="A40" s="45" t="s">
        <v>30</v>
      </c>
      <c r="B40" s="51" t="s">
        <v>20</v>
      </c>
      <c r="C40" s="51" t="s">
        <v>21</v>
      </c>
      <c r="D40" s="51" t="s">
        <v>13</v>
      </c>
      <c r="E40" s="104" t="s">
        <v>22</v>
      </c>
      <c r="F40" s="70"/>
      <c r="G40" s="104" t="s">
        <v>14</v>
      </c>
      <c r="H40" s="116"/>
    </row>
    <row r="41" spans="1:8" ht="30" customHeight="1" x14ac:dyDescent="0.25">
      <c r="A41" s="16" t="s">
        <v>31</v>
      </c>
      <c r="B41" s="14">
        <v>0</v>
      </c>
      <c r="C41" s="14">
        <v>0</v>
      </c>
      <c r="D41" s="47">
        <f>C41-B41</f>
        <v>0</v>
      </c>
      <c r="E41" s="99">
        <f>(D41-INT(D41))*24</f>
        <v>0</v>
      </c>
      <c r="F41" s="99"/>
      <c r="G41" s="102"/>
      <c r="H41" s="103"/>
    </row>
    <row r="42" spans="1:8" ht="30" customHeight="1" x14ac:dyDescent="0.25">
      <c r="A42" s="16" t="s">
        <v>31</v>
      </c>
      <c r="B42" s="14">
        <v>0</v>
      </c>
      <c r="C42" s="14">
        <v>0</v>
      </c>
      <c r="D42" s="47">
        <f t="shared" ref="D42:D49" si="2">C42-B42</f>
        <v>0</v>
      </c>
      <c r="E42" s="99">
        <f t="shared" ref="E42:E49" si="3">(D42-INT(D42))*24</f>
        <v>0</v>
      </c>
      <c r="F42" s="99"/>
      <c r="G42" s="102"/>
      <c r="H42" s="103"/>
    </row>
    <row r="43" spans="1:8" ht="30" customHeight="1" x14ac:dyDescent="0.25">
      <c r="A43" s="16" t="s">
        <v>31</v>
      </c>
      <c r="B43" s="14">
        <v>0</v>
      </c>
      <c r="C43" s="14">
        <v>0</v>
      </c>
      <c r="D43" s="47">
        <f t="shared" si="2"/>
        <v>0</v>
      </c>
      <c r="E43" s="99">
        <f t="shared" si="3"/>
        <v>0</v>
      </c>
      <c r="F43" s="99"/>
      <c r="G43" s="102"/>
      <c r="H43" s="103"/>
    </row>
    <row r="44" spans="1:8" ht="30" customHeight="1" x14ac:dyDescent="0.25">
      <c r="A44" s="16" t="s">
        <v>31</v>
      </c>
      <c r="B44" s="14">
        <v>0</v>
      </c>
      <c r="C44" s="14">
        <v>0</v>
      </c>
      <c r="D44" s="47">
        <f t="shared" si="2"/>
        <v>0</v>
      </c>
      <c r="E44" s="99">
        <f t="shared" si="3"/>
        <v>0</v>
      </c>
      <c r="F44" s="99"/>
      <c r="G44" s="100"/>
      <c r="H44" s="101"/>
    </row>
    <row r="45" spans="1:8" ht="30" customHeight="1" x14ac:dyDescent="0.25">
      <c r="A45" s="16" t="s">
        <v>31</v>
      </c>
      <c r="B45" s="14">
        <v>0</v>
      </c>
      <c r="C45" s="14">
        <v>0</v>
      </c>
      <c r="D45" s="47">
        <f t="shared" si="2"/>
        <v>0</v>
      </c>
      <c r="E45" s="99">
        <f t="shared" si="3"/>
        <v>0</v>
      </c>
      <c r="F45" s="99"/>
      <c r="G45" s="100"/>
      <c r="H45" s="101"/>
    </row>
    <row r="46" spans="1:8" ht="30" customHeight="1" x14ac:dyDescent="0.25">
      <c r="A46" s="16" t="s">
        <v>31</v>
      </c>
      <c r="B46" s="14">
        <v>0</v>
      </c>
      <c r="C46" s="14">
        <v>0</v>
      </c>
      <c r="D46" s="47">
        <f t="shared" si="2"/>
        <v>0</v>
      </c>
      <c r="E46" s="99">
        <f t="shared" si="3"/>
        <v>0</v>
      </c>
      <c r="F46" s="99"/>
      <c r="G46" s="100"/>
      <c r="H46" s="101"/>
    </row>
    <row r="47" spans="1:8" ht="30" customHeight="1" x14ac:dyDescent="0.25">
      <c r="A47" s="16" t="s">
        <v>31</v>
      </c>
      <c r="B47" s="14">
        <v>0</v>
      </c>
      <c r="C47" s="14">
        <v>0</v>
      </c>
      <c r="D47" s="47">
        <f t="shared" si="2"/>
        <v>0</v>
      </c>
      <c r="E47" s="99">
        <f t="shared" si="3"/>
        <v>0</v>
      </c>
      <c r="F47" s="99"/>
      <c r="G47" s="100"/>
      <c r="H47" s="101"/>
    </row>
    <row r="48" spans="1:8" ht="30" customHeight="1" x14ac:dyDescent="0.25">
      <c r="A48" s="16" t="s">
        <v>31</v>
      </c>
      <c r="B48" s="14">
        <v>0</v>
      </c>
      <c r="C48" s="14">
        <v>0</v>
      </c>
      <c r="D48" s="47">
        <f t="shared" si="2"/>
        <v>0</v>
      </c>
      <c r="E48" s="99">
        <f t="shared" si="3"/>
        <v>0</v>
      </c>
      <c r="F48" s="99"/>
      <c r="G48" s="100"/>
      <c r="H48" s="101"/>
    </row>
    <row r="49" spans="1:8" ht="30" customHeight="1" x14ac:dyDescent="0.25">
      <c r="A49" s="16" t="s">
        <v>31</v>
      </c>
      <c r="B49" s="15">
        <v>0</v>
      </c>
      <c r="C49" s="15">
        <v>0</v>
      </c>
      <c r="D49" s="48">
        <f t="shared" si="2"/>
        <v>0</v>
      </c>
      <c r="E49" s="105">
        <f t="shared" si="3"/>
        <v>0</v>
      </c>
      <c r="F49" s="105"/>
      <c r="G49" s="106"/>
      <c r="H49" s="107"/>
    </row>
    <row r="50" spans="1:8" ht="15.75" x14ac:dyDescent="0.25">
      <c r="A50" s="40"/>
      <c r="B50" s="40"/>
      <c r="C50" s="40"/>
      <c r="D50" s="49" t="s">
        <v>28</v>
      </c>
      <c r="E50" s="97">
        <f>SUM(E41:F49)</f>
        <v>0</v>
      </c>
      <c r="F50" s="98"/>
      <c r="G50" s="40"/>
      <c r="H50" s="40"/>
    </row>
    <row r="51" spans="1:8" ht="15.75" customHeight="1" x14ac:dyDescent="0.25">
      <c r="A51" s="37"/>
      <c r="B51" s="37"/>
      <c r="C51" s="37"/>
      <c r="D51" s="37"/>
      <c r="E51" s="37"/>
      <c r="F51" s="37"/>
      <c r="G51" s="37"/>
      <c r="H51" s="37"/>
    </row>
    <row r="52" spans="1:8" ht="15.75" x14ac:dyDescent="0.25">
      <c r="A52" s="52" t="s">
        <v>30</v>
      </c>
    </row>
    <row r="55" spans="1:8" x14ac:dyDescent="0.25">
      <c r="D55" t="s">
        <v>32</v>
      </c>
      <c r="F55" t="s">
        <v>33</v>
      </c>
    </row>
  </sheetData>
  <sheetProtection sheet="1" objects="1" scenarios="1"/>
  <mergeCells count="84">
    <mergeCell ref="A21:D21"/>
    <mergeCell ref="A23:H23"/>
    <mergeCell ref="A9:F9"/>
    <mergeCell ref="G15:H15"/>
    <mergeCell ref="E17:F17"/>
    <mergeCell ref="A15:F15"/>
    <mergeCell ref="G9:H9"/>
    <mergeCell ref="G16:H16"/>
    <mergeCell ref="A16:F16"/>
    <mergeCell ref="A13:F13"/>
    <mergeCell ref="G14:H14"/>
    <mergeCell ref="E12:F12"/>
    <mergeCell ref="A12:D12"/>
    <mergeCell ref="G12:H12"/>
    <mergeCell ref="G13:H13"/>
    <mergeCell ref="A10:F10"/>
    <mergeCell ref="A1:H1"/>
    <mergeCell ref="A2:H2"/>
    <mergeCell ref="G44:H44"/>
    <mergeCell ref="E41:F41"/>
    <mergeCell ref="E42:F42"/>
    <mergeCell ref="A14:D14"/>
    <mergeCell ref="E14:F14"/>
    <mergeCell ref="E44:F44"/>
    <mergeCell ref="G29:H29"/>
    <mergeCell ref="E29:F29"/>
    <mergeCell ref="G43:H43"/>
    <mergeCell ref="E36:F36"/>
    <mergeCell ref="G36:H36"/>
    <mergeCell ref="E43:F43"/>
    <mergeCell ref="G21:H21"/>
    <mergeCell ref="G40:H40"/>
    <mergeCell ref="G41:H41"/>
    <mergeCell ref="G42:H42"/>
    <mergeCell ref="G45:H45"/>
    <mergeCell ref="E49:F49"/>
    <mergeCell ref="G49:H49"/>
    <mergeCell ref="E45:F45"/>
    <mergeCell ref="E46:F46"/>
    <mergeCell ref="E47:F47"/>
    <mergeCell ref="G48:H48"/>
    <mergeCell ref="E48:F48"/>
    <mergeCell ref="G46:H46"/>
    <mergeCell ref="G47:H47"/>
    <mergeCell ref="E50:F50"/>
    <mergeCell ref="E31:F31"/>
    <mergeCell ref="E32:F32"/>
    <mergeCell ref="G30:H30"/>
    <mergeCell ref="E37:F37"/>
    <mergeCell ref="E33:F33"/>
    <mergeCell ref="E34:F34"/>
    <mergeCell ref="E35:F35"/>
    <mergeCell ref="G34:H34"/>
    <mergeCell ref="G35:H35"/>
    <mergeCell ref="E30:F30"/>
    <mergeCell ref="G31:H31"/>
    <mergeCell ref="G32:H32"/>
    <mergeCell ref="A39:H39"/>
    <mergeCell ref="G33:H33"/>
    <mergeCell ref="E40:F40"/>
    <mergeCell ref="A25:H25"/>
    <mergeCell ref="E26:F26"/>
    <mergeCell ref="E27:F27"/>
    <mergeCell ref="E28:F28"/>
    <mergeCell ref="E18:F18"/>
    <mergeCell ref="G18:H18"/>
    <mergeCell ref="A19:D19"/>
    <mergeCell ref="E19:F19"/>
    <mergeCell ref="G19:H19"/>
    <mergeCell ref="A20:D20"/>
    <mergeCell ref="E20:F20"/>
    <mergeCell ref="G20:H20"/>
    <mergeCell ref="G26:H26"/>
    <mergeCell ref="G27:H27"/>
    <mergeCell ref="G28:H28"/>
    <mergeCell ref="E21:F21"/>
    <mergeCell ref="G10:H10"/>
    <mergeCell ref="A3:H3"/>
    <mergeCell ref="A4:H4"/>
    <mergeCell ref="B5:H5"/>
    <mergeCell ref="B6:H6"/>
    <mergeCell ref="G8:H8"/>
    <mergeCell ref="E8:F8"/>
    <mergeCell ref="A8:D8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82A1-5D10-4521-A7F2-0905DD33C120}">
  <sheetPr>
    <pageSetUpPr fitToPage="1"/>
  </sheetPr>
  <dimension ref="A1:Q54"/>
  <sheetViews>
    <sheetView zoomScale="104" zoomScaleNormal="104" workbookViewId="0">
      <selection activeCell="E20" sqref="E20:F20"/>
    </sheetView>
  </sheetViews>
  <sheetFormatPr defaultColWidth="11.42578125" defaultRowHeight="15" x14ac:dyDescent="0.25"/>
  <cols>
    <col min="1" max="1" width="11.5703125" style="32" bestFit="1" customWidth="1"/>
    <col min="2" max="2" width="12.5703125" style="32" customWidth="1"/>
    <col min="3" max="3" width="12.140625" style="32" customWidth="1"/>
    <col min="4" max="4" width="34.42578125" style="32" customWidth="1"/>
    <col min="5" max="5" width="9.140625" style="32"/>
    <col min="6" max="6" width="23.28515625" style="32" customWidth="1"/>
    <col min="7" max="7" width="9.140625" style="32"/>
    <col min="8" max="8" width="18.140625" style="32" customWidth="1"/>
    <col min="9" max="9" width="9.140625" style="32"/>
    <col min="10" max="10" width="14.28515625" style="32" customWidth="1"/>
    <col min="11" max="11" width="9.140625" style="32"/>
    <col min="12" max="12" width="16" style="32" customWidth="1"/>
    <col min="13" max="16384" width="11.42578125" style="32"/>
  </cols>
  <sheetData>
    <row r="1" spans="1:17" ht="31.5" x14ac:dyDescent="0.5">
      <c r="A1" s="108" t="s">
        <v>0</v>
      </c>
      <c r="B1" s="108"/>
      <c r="C1" s="108"/>
      <c r="D1" s="108"/>
      <c r="E1" s="108"/>
      <c r="F1" s="108"/>
      <c r="G1" s="108"/>
      <c r="H1" s="108"/>
    </row>
    <row r="2" spans="1:17" ht="21" x14ac:dyDescent="0.35">
      <c r="A2" s="180" t="s">
        <v>1</v>
      </c>
      <c r="B2" s="180"/>
      <c r="C2" s="180"/>
      <c r="D2" s="180"/>
      <c r="E2" s="180"/>
      <c r="F2" s="180"/>
      <c r="G2" s="180"/>
      <c r="H2" s="180"/>
    </row>
    <row r="3" spans="1:17" ht="21" x14ac:dyDescent="0.35">
      <c r="A3" s="181" t="s">
        <v>34</v>
      </c>
      <c r="B3" s="181"/>
      <c r="C3" s="181"/>
      <c r="D3" s="181"/>
      <c r="E3" s="181"/>
      <c r="F3" s="181"/>
      <c r="G3" s="181"/>
      <c r="H3" s="181"/>
    </row>
    <row r="4" spans="1:17" ht="15.75" thickBot="1" x14ac:dyDescent="0.3">
      <c r="A4" s="56"/>
      <c r="B4" s="56"/>
      <c r="C4" s="56"/>
      <c r="D4" s="56"/>
      <c r="E4" s="56"/>
      <c r="F4" s="56"/>
      <c r="G4" s="56"/>
      <c r="H4" s="56"/>
    </row>
    <row r="5" spans="1:17" ht="16.5" thickBot="1" x14ac:dyDescent="0.3">
      <c r="A5" s="43" t="s">
        <v>3</v>
      </c>
      <c r="B5" s="57"/>
      <c r="C5" s="58"/>
      <c r="D5" s="58"/>
      <c r="E5" s="58"/>
      <c r="F5" s="58"/>
      <c r="G5" s="58"/>
      <c r="H5" s="59"/>
    </row>
    <row r="6" spans="1:17" ht="15.75" x14ac:dyDescent="0.25">
      <c r="A6" s="44" t="s">
        <v>4</v>
      </c>
      <c r="B6" s="60"/>
      <c r="C6" s="61"/>
      <c r="D6" s="61"/>
      <c r="E6" s="61"/>
      <c r="F6" s="61"/>
      <c r="G6" s="61"/>
      <c r="H6" s="62"/>
      <c r="O6" s="33"/>
    </row>
    <row r="7" spans="1:17" x14ac:dyDescent="0.25">
      <c r="O7" s="33"/>
      <c r="Q7" s="33"/>
    </row>
    <row r="8" spans="1:17" ht="15.75" x14ac:dyDescent="0.25">
      <c r="A8" s="65" t="s">
        <v>5</v>
      </c>
      <c r="B8" s="66"/>
      <c r="C8" s="66"/>
      <c r="D8" s="66"/>
      <c r="E8" s="63">
        <v>45139</v>
      </c>
      <c r="F8" s="63"/>
      <c r="G8" s="63">
        <v>45504</v>
      </c>
      <c r="H8" s="64"/>
      <c r="O8" s="33"/>
    </row>
    <row r="9" spans="1:17" ht="15.6" customHeight="1" x14ac:dyDescent="0.25">
      <c r="A9" s="123" t="s">
        <v>6</v>
      </c>
      <c r="B9" s="124"/>
      <c r="C9" s="124"/>
      <c r="D9" s="124"/>
      <c r="E9" s="124"/>
      <c r="F9" s="124"/>
      <c r="G9" s="174">
        <v>38</v>
      </c>
      <c r="H9" s="175"/>
      <c r="O9" s="33"/>
    </row>
    <row r="10" spans="1:17" ht="15.75" x14ac:dyDescent="0.25">
      <c r="A10" s="128" t="s">
        <v>35</v>
      </c>
      <c r="B10" s="129"/>
      <c r="C10" s="129"/>
      <c r="D10" s="129"/>
      <c r="E10" s="129"/>
      <c r="F10" s="129"/>
      <c r="G10" s="178">
        <f>E13*45*G9/38</f>
        <v>45</v>
      </c>
      <c r="H10" s="179"/>
      <c r="O10" s="33"/>
    </row>
    <row r="11" spans="1:17" ht="15.75" x14ac:dyDescent="0.25">
      <c r="A11" s="34"/>
      <c r="B11" s="34"/>
      <c r="C11" s="34"/>
      <c r="D11" s="34"/>
      <c r="K11" s="35"/>
      <c r="O11" s="33"/>
    </row>
    <row r="12" spans="1:17" ht="15.75" x14ac:dyDescent="0.25">
      <c r="A12" s="65" t="s">
        <v>36</v>
      </c>
      <c r="B12" s="66"/>
      <c r="C12" s="66"/>
      <c r="D12" s="66"/>
      <c r="E12" s="138">
        <v>1</v>
      </c>
      <c r="F12" s="139"/>
      <c r="G12" s="176">
        <v>1687.5</v>
      </c>
      <c r="H12" s="177"/>
      <c r="O12" s="33"/>
    </row>
    <row r="13" spans="1:17" ht="15.75" x14ac:dyDescent="0.25">
      <c r="A13" s="172" t="s">
        <v>37</v>
      </c>
      <c r="B13" s="173"/>
      <c r="C13" s="173"/>
      <c r="D13" s="173"/>
      <c r="E13" s="112">
        <v>1</v>
      </c>
      <c r="F13" s="112"/>
      <c r="G13" s="125">
        <f>E13*43.2237</f>
        <v>43.223700000000001</v>
      </c>
      <c r="H13" s="126"/>
      <c r="O13" s="33"/>
    </row>
    <row r="14" spans="1:17" ht="15.75" x14ac:dyDescent="0.25">
      <c r="A14" s="128" t="s">
        <v>38</v>
      </c>
      <c r="B14" s="129"/>
      <c r="C14" s="129"/>
      <c r="D14" s="129"/>
      <c r="E14" s="129"/>
      <c r="F14" s="129"/>
      <c r="G14" s="158">
        <f>((E13*38*43.2237)+(E13*45))</f>
        <v>1687.5006000000001</v>
      </c>
      <c r="H14" s="159"/>
      <c r="O14" s="33"/>
      <c r="Q14" s="33"/>
    </row>
    <row r="15" spans="1:17" ht="15.75" x14ac:dyDescent="0.25">
      <c r="A15" s="164" t="s">
        <v>39</v>
      </c>
      <c r="B15" s="165"/>
      <c r="C15" s="165"/>
      <c r="D15" s="165"/>
      <c r="E15" s="165"/>
      <c r="F15" s="166"/>
      <c r="G15" s="162">
        <f>E13*100</f>
        <v>100</v>
      </c>
      <c r="H15" s="163"/>
      <c r="O15" s="33"/>
      <c r="Q15" s="33"/>
    </row>
    <row r="16" spans="1:17" ht="15.75" x14ac:dyDescent="0.25">
      <c r="A16" s="169" t="s">
        <v>40</v>
      </c>
      <c r="B16" s="170"/>
      <c r="C16" s="170"/>
      <c r="D16" s="170"/>
      <c r="E16" s="170"/>
      <c r="F16" s="171"/>
      <c r="G16" s="160">
        <f>G13/37.5*100</f>
        <v>115.26320000000001</v>
      </c>
      <c r="H16" s="161"/>
      <c r="I16" s="36"/>
      <c r="J16" s="36"/>
    </row>
    <row r="17" spans="1:13" x14ac:dyDescent="0.25">
      <c r="I17" s="36"/>
      <c r="J17" s="36"/>
    </row>
    <row r="18" spans="1:13" x14ac:dyDescent="0.25">
      <c r="A18" s="37"/>
      <c r="B18" s="37"/>
      <c r="C18" s="37"/>
      <c r="D18" s="37"/>
      <c r="E18" s="145" t="s">
        <v>13</v>
      </c>
      <c r="F18" s="146"/>
      <c r="G18" s="145" t="s">
        <v>14</v>
      </c>
      <c r="H18" s="147"/>
      <c r="I18" s="36"/>
      <c r="J18" s="36"/>
    </row>
    <row r="19" spans="1:13" ht="30" customHeight="1" x14ac:dyDescent="0.25">
      <c r="A19" s="148" t="s">
        <v>15</v>
      </c>
      <c r="B19" s="149"/>
      <c r="C19" s="149"/>
      <c r="D19" s="149"/>
      <c r="E19" s="150">
        <f>G13*G9+G10</f>
        <v>1687.5006000000001</v>
      </c>
      <c r="F19" s="150"/>
      <c r="G19" s="81"/>
      <c r="H19" s="82"/>
      <c r="I19" s="36"/>
      <c r="J19" s="36"/>
    </row>
    <row r="20" spans="1:13" ht="30" customHeight="1" x14ac:dyDescent="0.25">
      <c r="A20" s="151" t="s">
        <v>16</v>
      </c>
      <c r="B20" s="152"/>
      <c r="C20" s="152"/>
      <c r="D20" s="152"/>
      <c r="E20" s="153">
        <f>(E36*G9)+E49</f>
        <v>0</v>
      </c>
      <c r="F20" s="153"/>
      <c r="G20" s="88"/>
      <c r="H20" s="89"/>
      <c r="I20" s="36"/>
      <c r="J20" s="36"/>
    </row>
    <row r="21" spans="1:13" ht="30" customHeight="1" x14ac:dyDescent="0.25">
      <c r="A21" s="154" t="s">
        <v>17</v>
      </c>
      <c r="B21" s="155"/>
      <c r="C21" s="155"/>
      <c r="D21" s="155"/>
      <c r="E21" s="156">
        <f>E19-E20</f>
        <v>1687.5006000000001</v>
      </c>
      <c r="F21" s="157"/>
      <c r="G21" s="114"/>
      <c r="H21" s="115"/>
      <c r="I21" s="36"/>
      <c r="J21" s="36"/>
    </row>
    <row r="22" spans="1:13" x14ac:dyDescent="0.25">
      <c r="A22" s="167"/>
      <c r="B22" s="167"/>
      <c r="C22" s="167"/>
      <c r="D22" s="167"/>
      <c r="E22" s="167"/>
      <c r="F22" s="167"/>
      <c r="G22" s="168"/>
      <c r="H22" s="168"/>
      <c r="I22" s="36"/>
      <c r="J22" s="36"/>
    </row>
    <row r="23" spans="1:13" ht="30" customHeight="1" x14ac:dyDescent="0.25">
      <c r="A23" s="120" t="s">
        <v>18</v>
      </c>
      <c r="B23" s="121"/>
      <c r="C23" s="121"/>
      <c r="D23" s="121"/>
      <c r="E23" s="121"/>
      <c r="F23" s="121"/>
      <c r="G23" s="121"/>
      <c r="H23" s="122"/>
    </row>
    <row r="24" spans="1:13" ht="15" customHeight="1" x14ac:dyDescent="0.25">
      <c r="A24" s="38"/>
      <c r="B24" s="38"/>
      <c r="C24" s="38"/>
      <c r="D24" s="38"/>
      <c r="E24" s="38"/>
      <c r="F24" s="38"/>
      <c r="G24" s="38"/>
      <c r="H24" s="38"/>
      <c r="I24" s="36"/>
    </row>
    <row r="25" spans="1:13" ht="15.75" x14ac:dyDescent="0.25">
      <c r="A25" s="45"/>
      <c r="B25" s="46" t="s">
        <v>20</v>
      </c>
      <c r="C25" s="46" t="s">
        <v>21</v>
      </c>
      <c r="D25" s="46" t="s">
        <v>13</v>
      </c>
      <c r="E25" s="104" t="s">
        <v>22</v>
      </c>
      <c r="F25" s="70"/>
      <c r="G25" s="104" t="s">
        <v>14</v>
      </c>
      <c r="H25" s="116"/>
    </row>
    <row r="26" spans="1:13" ht="30" customHeight="1" x14ac:dyDescent="0.25">
      <c r="A26" s="45" t="s">
        <v>23</v>
      </c>
      <c r="B26" s="14">
        <v>0</v>
      </c>
      <c r="C26" s="14">
        <v>0</v>
      </c>
      <c r="D26" s="47">
        <f>C26-B26</f>
        <v>0</v>
      </c>
      <c r="E26" s="99">
        <f>(D26-INT(D26))*24</f>
        <v>0</v>
      </c>
      <c r="F26" s="72"/>
      <c r="G26" s="102"/>
      <c r="H26" s="103"/>
    </row>
    <row r="27" spans="1:13" ht="30" customHeight="1" x14ac:dyDescent="0.25">
      <c r="A27" s="45" t="s">
        <v>23</v>
      </c>
      <c r="B27" s="14">
        <v>0</v>
      </c>
      <c r="C27" s="14">
        <v>0</v>
      </c>
      <c r="D27" s="47">
        <f>C27-B27</f>
        <v>0</v>
      </c>
      <c r="E27" s="99">
        <f t="shared" ref="E27:E35" si="0">(D27-INT(D27))*24</f>
        <v>0</v>
      </c>
      <c r="F27" s="72"/>
      <c r="G27" s="102"/>
      <c r="H27" s="103"/>
    </row>
    <row r="28" spans="1:13" ht="30" customHeight="1" x14ac:dyDescent="0.25">
      <c r="A28" s="45" t="s">
        <v>24</v>
      </c>
      <c r="B28" s="14">
        <v>0</v>
      </c>
      <c r="C28" s="14">
        <v>0</v>
      </c>
      <c r="D28" s="47">
        <f t="shared" ref="D28:D35" si="1">C28-B28</f>
        <v>0</v>
      </c>
      <c r="E28" s="99">
        <f t="shared" si="0"/>
        <v>0</v>
      </c>
      <c r="F28" s="72"/>
      <c r="G28" s="100"/>
      <c r="H28" s="101"/>
      <c r="M28" s="33"/>
    </row>
    <row r="29" spans="1:13" ht="30" customHeight="1" x14ac:dyDescent="0.25">
      <c r="A29" s="45" t="s">
        <v>24</v>
      </c>
      <c r="B29" s="14">
        <v>0</v>
      </c>
      <c r="C29" s="14">
        <v>0</v>
      </c>
      <c r="D29" s="47">
        <f t="shared" si="1"/>
        <v>0</v>
      </c>
      <c r="E29" s="99">
        <f t="shared" si="0"/>
        <v>0</v>
      </c>
      <c r="F29" s="72"/>
      <c r="G29" s="100"/>
      <c r="H29" s="101"/>
    </row>
    <row r="30" spans="1:13" ht="30" customHeight="1" x14ac:dyDescent="0.25">
      <c r="A30" s="45" t="s">
        <v>25</v>
      </c>
      <c r="B30" s="14">
        <v>0</v>
      </c>
      <c r="C30" s="14">
        <v>0</v>
      </c>
      <c r="D30" s="47">
        <f t="shared" si="1"/>
        <v>0</v>
      </c>
      <c r="E30" s="99">
        <f t="shared" si="0"/>
        <v>0</v>
      </c>
      <c r="F30" s="72"/>
      <c r="G30" s="102"/>
      <c r="H30" s="103"/>
      <c r="M30" s="39"/>
    </row>
    <row r="31" spans="1:13" ht="30" customHeight="1" x14ac:dyDescent="0.25">
      <c r="A31" s="45" t="s">
        <v>25</v>
      </c>
      <c r="B31" s="14">
        <v>0</v>
      </c>
      <c r="C31" s="14">
        <v>0</v>
      </c>
      <c r="D31" s="47">
        <f t="shared" si="1"/>
        <v>0</v>
      </c>
      <c r="E31" s="99">
        <f t="shared" si="0"/>
        <v>0</v>
      </c>
      <c r="F31" s="72"/>
      <c r="G31" s="100"/>
      <c r="H31" s="101"/>
    </row>
    <row r="32" spans="1:13" ht="30" customHeight="1" x14ac:dyDescent="0.25">
      <c r="A32" s="45" t="s">
        <v>26</v>
      </c>
      <c r="B32" s="14">
        <v>0</v>
      </c>
      <c r="C32" s="14">
        <v>0</v>
      </c>
      <c r="D32" s="47">
        <f t="shared" si="1"/>
        <v>0</v>
      </c>
      <c r="E32" s="99">
        <f t="shared" si="0"/>
        <v>0</v>
      </c>
      <c r="F32" s="72"/>
      <c r="G32" s="100"/>
      <c r="H32" s="101"/>
    </row>
    <row r="33" spans="1:8" ht="30" customHeight="1" x14ac:dyDescent="0.25">
      <c r="A33" s="45" t="s">
        <v>26</v>
      </c>
      <c r="B33" s="14">
        <v>0</v>
      </c>
      <c r="C33" s="14">
        <v>0</v>
      </c>
      <c r="D33" s="47">
        <f t="shared" si="1"/>
        <v>0</v>
      </c>
      <c r="E33" s="99">
        <f t="shared" si="0"/>
        <v>0</v>
      </c>
      <c r="F33" s="72"/>
      <c r="G33" s="102"/>
      <c r="H33" s="103"/>
    </row>
    <row r="34" spans="1:8" ht="30" customHeight="1" x14ac:dyDescent="0.25">
      <c r="A34" s="45" t="s">
        <v>27</v>
      </c>
      <c r="B34" s="14">
        <v>0</v>
      </c>
      <c r="C34" s="14">
        <v>0</v>
      </c>
      <c r="D34" s="47">
        <f t="shared" si="1"/>
        <v>0</v>
      </c>
      <c r="E34" s="99">
        <f t="shared" si="0"/>
        <v>0</v>
      </c>
      <c r="F34" s="72"/>
      <c r="G34" s="100"/>
      <c r="H34" s="101"/>
    </row>
    <row r="35" spans="1:8" ht="30" customHeight="1" x14ac:dyDescent="0.25">
      <c r="A35" s="50" t="s">
        <v>27</v>
      </c>
      <c r="B35" s="15">
        <v>0</v>
      </c>
      <c r="C35" s="15">
        <v>0</v>
      </c>
      <c r="D35" s="48">
        <f t="shared" si="1"/>
        <v>0</v>
      </c>
      <c r="E35" s="105">
        <f t="shared" si="0"/>
        <v>0</v>
      </c>
      <c r="F35" s="113"/>
      <c r="G35" s="106"/>
      <c r="H35" s="107"/>
    </row>
    <row r="36" spans="1:8" ht="15.75" x14ac:dyDescent="0.25">
      <c r="A36" s="40"/>
      <c r="B36" s="40"/>
      <c r="C36" s="40"/>
      <c r="D36" s="49" t="s">
        <v>28</v>
      </c>
      <c r="E36" s="97">
        <f>SUM(E26:F35)</f>
        <v>0</v>
      </c>
      <c r="F36" s="98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ht="15.75" customHeight="1" x14ac:dyDescent="0.25">
      <c r="A38" s="67" t="s">
        <v>41</v>
      </c>
      <c r="B38" s="68"/>
      <c r="C38" s="68"/>
      <c r="D38" s="68"/>
      <c r="E38" s="68"/>
      <c r="F38" s="68"/>
      <c r="G38" s="68"/>
      <c r="H38" s="69"/>
    </row>
    <row r="39" spans="1:8" ht="15.75" x14ac:dyDescent="0.25">
      <c r="A39" s="45" t="s">
        <v>30</v>
      </c>
      <c r="B39" s="51" t="s">
        <v>20</v>
      </c>
      <c r="C39" s="51" t="s">
        <v>21</v>
      </c>
      <c r="D39" s="51" t="s">
        <v>13</v>
      </c>
      <c r="E39" s="104" t="s">
        <v>22</v>
      </c>
      <c r="F39" s="70"/>
      <c r="G39" s="104" t="s">
        <v>14</v>
      </c>
      <c r="H39" s="116"/>
    </row>
    <row r="40" spans="1:8" ht="30" customHeight="1" x14ac:dyDescent="0.25">
      <c r="A40" s="30" t="s">
        <v>42</v>
      </c>
      <c r="B40" s="14">
        <v>0</v>
      </c>
      <c r="C40" s="14">
        <v>0</v>
      </c>
      <c r="D40" s="47">
        <f>C40-B40</f>
        <v>0</v>
      </c>
      <c r="E40" s="99">
        <f>(D40-INT(D40))*24</f>
        <v>0</v>
      </c>
      <c r="F40" s="99"/>
      <c r="G40" s="102"/>
      <c r="H40" s="103"/>
    </row>
    <row r="41" spans="1:8" ht="30" customHeight="1" x14ac:dyDescent="0.25">
      <c r="A41" s="30" t="s">
        <v>42</v>
      </c>
      <c r="B41" s="14">
        <v>0</v>
      </c>
      <c r="C41" s="14">
        <v>0</v>
      </c>
      <c r="D41" s="47">
        <f t="shared" ref="D41:D48" si="2">C41-B41</f>
        <v>0</v>
      </c>
      <c r="E41" s="99">
        <f t="shared" ref="E41:E48" si="3">(D41-INT(D41))*24</f>
        <v>0</v>
      </c>
      <c r="F41" s="99"/>
      <c r="G41" s="102"/>
      <c r="H41" s="103"/>
    </row>
    <row r="42" spans="1:8" ht="30" customHeight="1" x14ac:dyDescent="0.25">
      <c r="A42" s="30" t="s">
        <v>42</v>
      </c>
      <c r="B42" s="14">
        <v>0</v>
      </c>
      <c r="C42" s="14">
        <v>0</v>
      </c>
      <c r="D42" s="47">
        <f t="shared" si="2"/>
        <v>0</v>
      </c>
      <c r="E42" s="99">
        <f t="shared" si="3"/>
        <v>0</v>
      </c>
      <c r="F42" s="99"/>
      <c r="G42" s="102"/>
      <c r="H42" s="103"/>
    </row>
    <row r="43" spans="1:8" ht="30" customHeight="1" x14ac:dyDescent="0.25">
      <c r="A43" s="30" t="s">
        <v>42</v>
      </c>
      <c r="B43" s="14">
        <v>0</v>
      </c>
      <c r="C43" s="14">
        <v>0</v>
      </c>
      <c r="D43" s="47">
        <f t="shared" si="2"/>
        <v>0</v>
      </c>
      <c r="E43" s="99">
        <f t="shared" si="3"/>
        <v>0</v>
      </c>
      <c r="F43" s="99"/>
      <c r="G43" s="93"/>
      <c r="H43" s="94"/>
    </row>
    <row r="44" spans="1:8" ht="30" customHeight="1" x14ac:dyDescent="0.25">
      <c r="A44" s="30" t="s">
        <v>42</v>
      </c>
      <c r="B44" s="14">
        <v>0</v>
      </c>
      <c r="C44" s="14">
        <v>0</v>
      </c>
      <c r="D44" s="47">
        <f t="shared" si="2"/>
        <v>0</v>
      </c>
      <c r="E44" s="99">
        <f t="shared" si="3"/>
        <v>0</v>
      </c>
      <c r="F44" s="99"/>
      <c r="G44" s="93"/>
      <c r="H44" s="94"/>
    </row>
    <row r="45" spans="1:8" ht="30" customHeight="1" x14ac:dyDescent="0.25">
      <c r="A45" s="30" t="s">
        <v>42</v>
      </c>
      <c r="B45" s="14">
        <v>0</v>
      </c>
      <c r="C45" s="14">
        <v>0</v>
      </c>
      <c r="D45" s="47">
        <f t="shared" si="2"/>
        <v>0</v>
      </c>
      <c r="E45" s="99">
        <f t="shared" si="3"/>
        <v>0</v>
      </c>
      <c r="F45" s="99"/>
      <c r="G45" s="93"/>
      <c r="H45" s="94"/>
    </row>
    <row r="46" spans="1:8" ht="30" customHeight="1" x14ac:dyDescent="0.25">
      <c r="A46" s="30" t="s">
        <v>42</v>
      </c>
      <c r="B46" s="14">
        <v>0</v>
      </c>
      <c r="C46" s="14">
        <v>0</v>
      </c>
      <c r="D46" s="47">
        <f t="shared" si="2"/>
        <v>0</v>
      </c>
      <c r="E46" s="99">
        <f t="shared" si="3"/>
        <v>0</v>
      </c>
      <c r="F46" s="99"/>
      <c r="G46" s="100"/>
      <c r="H46" s="101"/>
    </row>
    <row r="47" spans="1:8" ht="30" customHeight="1" x14ac:dyDescent="0.25">
      <c r="A47" s="30" t="s">
        <v>42</v>
      </c>
      <c r="B47" s="14">
        <v>0</v>
      </c>
      <c r="C47" s="14">
        <v>0</v>
      </c>
      <c r="D47" s="47">
        <f t="shared" si="2"/>
        <v>0</v>
      </c>
      <c r="E47" s="99">
        <f t="shared" si="3"/>
        <v>0</v>
      </c>
      <c r="F47" s="99"/>
      <c r="G47" s="100"/>
      <c r="H47" s="101"/>
    </row>
    <row r="48" spans="1:8" ht="30" customHeight="1" x14ac:dyDescent="0.25">
      <c r="A48" s="30" t="s">
        <v>42</v>
      </c>
      <c r="B48" s="15">
        <v>0</v>
      </c>
      <c r="C48" s="15">
        <v>0</v>
      </c>
      <c r="D48" s="48">
        <f t="shared" si="2"/>
        <v>0</v>
      </c>
      <c r="E48" s="105">
        <f t="shared" si="3"/>
        <v>0</v>
      </c>
      <c r="F48" s="105"/>
      <c r="G48" s="106"/>
      <c r="H48" s="107"/>
    </row>
    <row r="49" spans="1:8" ht="15.75" x14ac:dyDescent="0.25">
      <c r="A49" s="40"/>
      <c r="B49" s="40"/>
      <c r="C49" s="40"/>
      <c r="D49" s="49" t="s">
        <v>28</v>
      </c>
      <c r="E49" s="97">
        <f>SUM(E40:F48)</f>
        <v>0</v>
      </c>
      <c r="F49" s="98"/>
      <c r="G49" s="40"/>
      <c r="H49" s="40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2" spans="1:8" x14ac:dyDescent="0.25">
      <c r="A52" t="s">
        <v>30</v>
      </c>
    </row>
    <row r="54" spans="1:8" x14ac:dyDescent="0.25">
      <c r="D54" t="s">
        <v>32</v>
      </c>
      <c r="F54" t="s">
        <v>33</v>
      </c>
    </row>
  </sheetData>
  <sheetProtection sheet="1" objects="1" scenarios="1"/>
  <mergeCells count="83">
    <mergeCell ref="A1:H1"/>
    <mergeCell ref="A2:H2"/>
    <mergeCell ref="B5:H5"/>
    <mergeCell ref="B6:H6"/>
    <mergeCell ref="A8:D8"/>
    <mergeCell ref="E8:F8"/>
    <mergeCell ref="G8:H8"/>
    <mergeCell ref="A3:H3"/>
    <mergeCell ref="A4:H4"/>
    <mergeCell ref="A13:D13"/>
    <mergeCell ref="E13:F13"/>
    <mergeCell ref="G13:H13"/>
    <mergeCell ref="A9:F9"/>
    <mergeCell ref="G9:H9"/>
    <mergeCell ref="A12:D12"/>
    <mergeCell ref="E12:F12"/>
    <mergeCell ref="G12:H12"/>
    <mergeCell ref="A10:F10"/>
    <mergeCell ref="G10:H10"/>
    <mergeCell ref="G14:H14"/>
    <mergeCell ref="A14:F14"/>
    <mergeCell ref="G16:H16"/>
    <mergeCell ref="A23:H23"/>
    <mergeCell ref="E25:F25"/>
    <mergeCell ref="G25:H25"/>
    <mergeCell ref="G21:H21"/>
    <mergeCell ref="G15:H15"/>
    <mergeCell ref="A15:F15"/>
    <mergeCell ref="A22:H22"/>
    <mergeCell ref="A16:F16"/>
    <mergeCell ref="E26:F26"/>
    <mergeCell ref="G26:H26"/>
    <mergeCell ref="E18:F18"/>
    <mergeCell ref="G18:H18"/>
    <mergeCell ref="A19:D19"/>
    <mergeCell ref="E19:F19"/>
    <mergeCell ref="G19:H19"/>
    <mergeCell ref="A20:D20"/>
    <mergeCell ref="E20:F20"/>
    <mergeCell ref="G20:H20"/>
    <mergeCell ref="A21:D21"/>
    <mergeCell ref="E21:F21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A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222F-6068-4F24-9888-9E5D72D23BB1}">
  <dimension ref="A1"/>
  <sheetViews>
    <sheetView workbookViewId="0">
      <selection activeCell="J32" sqref="J32"/>
    </sheetView>
  </sheetViews>
  <sheetFormatPr defaultColWidth="11.425781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A2F4-4D5C-4A38-BD95-4DC174DE9B81}">
  <dimension ref="A2:D2"/>
  <sheetViews>
    <sheetView workbookViewId="0">
      <selection activeCell="H30" sqref="H30"/>
    </sheetView>
  </sheetViews>
  <sheetFormatPr defaultColWidth="11.42578125" defaultRowHeight="15" x14ac:dyDescent="0.25"/>
  <sheetData>
    <row r="2" spans="1:4" x14ac:dyDescent="0.25">
      <c r="A2" s="12" t="s">
        <v>43</v>
      </c>
      <c r="D2" s="31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F5C9-4EF5-4E25-8794-9D4E9F3F14B3}">
  <dimension ref="A1"/>
  <sheetViews>
    <sheetView tabSelected="1" workbookViewId="0">
      <selection activeCell="K30" sqref="K30"/>
    </sheetView>
  </sheetViews>
  <sheetFormatPr defaultColWidth="8.7109375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30EF-A439-4D53-A7EA-70D43FEBF28D}">
  <sheetPr>
    <pageSetUpPr fitToPage="1"/>
  </sheetPr>
  <dimension ref="A2:G21"/>
  <sheetViews>
    <sheetView workbookViewId="0">
      <selection activeCell="F20" sqref="F20"/>
    </sheetView>
  </sheetViews>
  <sheetFormatPr defaultColWidth="9.140625" defaultRowHeight="15" x14ac:dyDescent="0.25"/>
  <cols>
    <col min="1" max="1" width="20.28515625" customWidth="1"/>
    <col min="2" max="2" width="37.85546875" customWidth="1"/>
    <col min="3" max="3" width="23" customWidth="1"/>
    <col min="4" max="4" width="24.28515625" customWidth="1"/>
    <col min="5" max="5" width="21.140625" customWidth="1"/>
    <col min="6" max="6" width="22.28515625" customWidth="1"/>
    <col min="7" max="7" width="29.140625" customWidth="1"/>
    <col min="8" max="8" width="10.7109375" customWidth="1"/>
    <col min="9" max="9" width="13" customWidth="1"/>
  </cols>
  <sheetData>
    <row r="2" spans="1:7" ht="21" x14ac:dyDescent="0.35">
      <c r="A2" s="1" t="s">
        <v>45</v>
      </c>
    </row>
    <row r="3" spans="1:7" ht="21" x14ac:dyDescent="0.35">
      <c r="A3" s="1"/>
    </row>
    <row r="4" spans="1:7" ht="18.75" x14ac:dyDescent="0.3">
      <c r="A4" s="7" t="s">
        <v>46</v>
      </c>
      <c r="B4" s="8" t="s">
        <v>47</v>
      </c>
      <c r="C4" s="6" t="s">
        <v>48</v>
      </c>
      <c r="E4" s="6" t="s">
        <v>49</v>
      </c>
      <c r="F4" s="6">
        <v>20200</v>
      </c>
    </row>
    <row r="5" spans="1:7" ht="18.75" x14ac:dyDescent="0.3">
      <c r="A5" s="2"/>
    </row>
    <row r="6" spans="1:7" ht="18.75" x14ac:dyDescent="0.3">
      <c r="A6" s="2" t="s">
        <v>50</v>
      </c>
      <c r="B6" s="9"/>
    </row>
    <row r="7" spans="1:7" ht="18.75" x14ac:dyDescent="0.3">
      <c r="A7" s="2" t="s">
        <v>51</v>
      </c>
      <c r="B7" s="9"/>
    </row>
    <row r="8" spans="1:7" ht="15.75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</row>
    <row r="9" spans="1:7" ht="18.75" x14ac:dyDescent="0.3">
      <c r="A9" s="4" t="s">
        <v>59</v>
      </c>
      <c r="B9" s="4" t="s">
        <v>59</v>
      </c>
      <c r="C9" s="4" t="s">
        <v>59</v>
      </c>
      <c r="D9" s="4" t="s">
        <v>59</v>
      </c>
      <c r="E9" s="4" t="s">
        <v>59</v>
      </c>
      <c r="F9" s="4" t="s">
        <v>59</v>
      </c>
      <c r="G9" s="4" t="s">
        <v>59</v>
      </c>
    </row>
    <row r="10" spans="1:7" ht="18.75" x14ac:dyDescent="0.3">
      <c r="A10" s="4" t="s">
        <v>59</v>
      </c>
      <c r="B10" s="4" t="s">
        <v>59</v>
      </c>
      <c r="C10" s="4" t="s">
        <v>59</v>
      </c>
      <c r="D10" s="4" t="s">
        <v>59</v>
      </c>
      <c r="E10" s="4" t="s">
        <v>59</v>
      </c>
      <c r="F10" s="4" t="s">
        <v>59</v>
      </c>
      <c r="G10" s="4" t="s">
        <v>59</v>
      </c>
    </row>
    <row r="11" spans="1:7" ht="18.75" x14ac:dyDescent="0.3">
      <c r="A11" s="4" t="s">
        <v>59</v>
      </c>
      <c r="B11" s="4" t="s">
        <v>59</v>
      </c>
      <c r="C11" s="4" t="s">
        <v>59</v>
      </c>
      <c r="D11" s="4" t="s">
        <v>59</v>
      </c>
      <c r="E11" s="4" t="s">
        <v>59</v>
      </c>
      <c r="F11" s="4" t="s">
        <v>59</v>
      </c>
      <c r="G11" s="4" t="s">
        <v>59</v>
      </c>
    </row>
    <row r="12" spans="1:7" ht="18.75" x14ac:dyDescent="0.3">
      <c r="A12" s="4" t="s">
        <v>59</v>
      </c>
      <c r="B12" s="4" t="s">
        <v>59</v>
      </c>
      <c r="C12" s="4" t="s">
        <v>59</v>
      </c>
      <c r="D12" s="4" t="s">
        <v>59</v>
      </c>
      <c r="E12" s="4" t="s">
        <v>59</v>
      </c>
      <c r="F12" s="4" t="s">
        <v>59</v>
      </c>
      <c r="G12" s="4" t="s">
        <v>59</v>
      </c>
    </row>
    <row r="13" spans="1:7" ht="18.75" x14ac:dyDescent="0.3">
      <c r="A13" s="4" t="s">
        <v>59</v>
      </c>
      <c r="B13" s="4" t="s">
        <v>59</v>
      </c>
      <c r="C13" s="4" t="s">
        <v>59</v>
      </c>
      <c r="D13" s="4" t="s">
        <v>59</v>
      </c>
      <c r="E13" s="4" t="s">
        <v>59</v>
      </c>
      <c r="F13" s="4" t="s">
        <v>59</v>
      </c>
      <c r="G13" s="4" t="s">
        <v>59</v>
      </c>
    </row>
    <row r="14" spans="1:7" ht="18.75" x14ac:dyDescent="0.3">
      <c r="A14" s="2" t="s">
        <v>59</v>
      </c>
    </row>
    <row r="15" spans="1:7" ht="15.75" x14ac:dyDescent="0.25">
      <c r="A15" s="3" t="s">
        <v>60</v>
      </c>
      <c r="B15" s="3" t="s">
        <v>61</v>
      </c>
      <c r="C15" s="3" t="s">
        <v>62</v>
      </c>
      <c r="D15" s="3" t="s">
        <v>63</v>
      </c>
      <c r="E15" s="10" t="s">
        <v>28</v>
      </c>
      <c r="F15" s="182" t="s">
        <v>64</v>
      </c>
      <c r="G15" s="182"/>
    </row>
    <row r="16" spans="1:7" ht="15.75" x14ac:dyDescent="0.25">
      <c r="A16" s="5">
        <v>242</v>
      </c>
      <c r="B16" s="5" t="s">
        <v>65</v>
      </c>
      <c r="C16" s="5" t="s">
        <v>59</v>
      </c>
      <c r="D16" s="5" t="s">
        <v>59</v>
      </c>
      <c r="E16" s="11" t="s">
        <v>59</v>
      </c>
      <c r="F16" s="183">
        <v>10106</v>
      </c>
      <c r="G16" s="183"/>
    </row>
    <row r="17" spans="1:7" ht="15.75" x14ac:dyDescent="0.25">
      <c r="A17" s="5">
        <v>247</v>
      </c>
      <c r="B17" s="5" t="s">
        <v>66</v>
      </c>
      <c r="C17" s="5" t="s">
        <v>59</v>
      </c>
      <c r="D17" s="5" t="s">
        <v>59</v>
      </c>
      <c r="E17" s="11" t="s">
        <v>59</v>
      </c>
      <c r="F17" s="183">
        <v>10106</v>
      </c>
      <c r="G17" s="183"/>
    </row>
    <row r="18" spans="1:7" ht="18.75" x14ac:dyDescent="0.3">
      <c r="A18" s="2" t="s">
        <v>59</v>
      </c>
    </row>
    <row r="19" spans="1:7" ht="18.75" x14ac:dyDescent="0.3">
      <c r="A19" s="2" t="s">
        <v>30</v>
      </c>
      <c r="D19" s="6" t="s">
        <v>67</v>
      </c>
    </row>
    <row r="20" spans="1:7" ht="18.75" x14ac:dyDescent="0.3">
      <c r="A20" s="2"/>
    </row>
    <row r="21" spans="1:7" ht="18.75" x14ac:dyDescent="0.3">
      <c r="A21" s="6" t="s">
        <v>68</v>
      </c>
      <c r="D21" s="6" t="s">
        <v>69</v>
      </c>
    </row>
  </sheetData>
  <mergeCells count="3">
    <mergeCell ref="F15:G15"/>
    <mergeCell ref="F16:G16"/>
    <mergeCell ref="F17:G17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D825-EAFD-44DD-9F6C-5098A2F1C1CA}">
  <dimension ref="A1:E19"/>
  <sheetViews>
    <sheetView workbookViewId="0">
      <selection activeCell="E18" sqref="E18"/>
    </sheetView>
  </sheetViews>
  <sheetFormatPr defaultColWidth="9.140625" defaultRowHeight="15" x14ac:dyDescent="0.25"/>
  <cols>
    <col min="3" max="3" width="16.7109375" customWidth="1"/>
    <col min="4" max="4" width="18.140625" customWidth="1"/>
    <col min="5" max="5" width="24.28515625" customWidth="1"/>
  </cols>
  <sheetData>
    <row r="1" spans="1:5" x14ac:dyDescent="0.25">
      <c r="A1" s="12" t="s">
        <v>70</v>
      </c>
    </row>
    <row r="2" spans="1:5" x14ac:dyDescent="0.25">
      <c r="A2" s="12"/>
    </row>
    <row r="3" spans="1:5" x14ac:dyDescent="0.25">
      <c r="C3" s="17" t="s">
        <v>71</v>
      </c>
      <c r="D3" s="17" t="s">
        <v>72</v>
      </c>
      <c r="E3" s="17" t="s">
        <v>73</v>
      </c>
    </row>
    <row r="4" spans="1:5" x14ac:dyDescent="0.25">
      <c r="B4" s="17" t="s">
        <v>74</v>
      </c>
      <c r="C4" s="23">
        <v>1</v>
      </c>
      <c r="D4" s="24">
        <v>2.5</v>
      </c>
      <c r="E4" s="25">
        <f>SUM(C4:D4)</f>
        <v>3.5</v>
      </c>
    </row>
    <row r="5" spans="1:5" x14ac:dyDescent="0.25">
      <c r="B5" s="17" t="s">
        <v>75</v>
      </c>
      <c r="C5" s="19"/>
      <c r="D5" s="18">
        <v>4</v>
      </c>
      <c r="E5" s="22">
        <f t="shared" ref="E5:E14" si="0">SUM(C5:D5)</f>
        <v>4</v>
      </c>
    </row>
    <row r="6" spans="1:5" x14ac:dyDescent="0.25">
      <c r="B6" s="17" t="s">
        <v>76</v>
      </c>
      <c r="C6" s="19"/>
      <c r="D6" s="18">
        <v>3.5</v>
      </c>
      <c r="E6" s="22">
        <f t="shared" si="0"/>
        <v>3.5</v>
      </c>
    </row>
    <row r="7" spans="1:5" x14ac:dyDescent="0.25">
      <c r="B7" s="17" t="s">
        <v>77</v>
      </c>
      <c r="C7" s="19"/>
      <c r="D7" s="18">
        <v>4</v>
      </c>
      <c r="E7" s="22">
        <f t="shared" si="0"/>
        <v>4</v>
      </c>
    </row>
    <row r="8" spans="1:5" x14ac:dyDescent="0.25">
      <c r="B8" s="17" t="s">
        <v>78</v>
      </c>
      <c r="C8" s="20"/>
      <c r="D8" s="18">
        <v>3.5</v>
      </c>
      <c r="E8" s="22">
        <f t="shared" si="0"/>
        <v>3.5</v>
      </c>
    </row>
    <row r="9" spans="1:5" x14ac:dyDescent="0.25">
      <c r="B9" s="17" t="s">
        <v>79</v>
      </c>
      <c r="C9" s="19"/>
      <c r="D9" s="18">
        <v>4</v>
      </c>
      <c r="E9" s="22">
        <f t="shared" si="0"/>
        <v>4</v>
      </c>
    </row>
    <row r="10" spans="1:5" x14ac:dyDescent="0.25">
      <c r="B10" s="17" t="s">
        <v>80</v>
      </c>
      <c r="C10" s="19"/>
      <c r="D10" s="18">
        <v>3.2</v>
      </c>
      <c r="E10" s="22">
        <f t="shared" si="0"/>
        <v>3.2</v>
      </c>
    </row>
    <row r="11" spans="1:5" x14ac:dyDescent="0.25">
      <c r="B11" s="17" t="s">
        <v>81</v>
      </c>
      <c r="C11" s="19"/>
      <c r="D11" s="18">
        <v>3.5</v>
      </c>
      <c r="E11" s="22">
        <f t="shared" si="0"/>
        <v>3.5</v>
      </c>
    </row>
    <row r="12" spans="1:5" x14ac:dyDescent="0.25">
      <c r="B12" s="17" t="s">
        <v>82</v>
      </c>
      <c r="C12" s="19"/>
      <c r="D12" s="18">
        <v>3.5</v>
      </c>
      <c r="E12" s="22">
        <f t="shared" si="0"/>
        <v>3.5</v>
      </c>
    </row>
    <row r="13" spans="1:5" x14ac:dyDescent="0.25">
      <c r="B13" s="17" t="s">
        <v>83</v>
      </c>
      <c r="C13" s="19">
        <v>0.2</v>
      </c>
      <c r="D13" s="18">
        <v>3.3</v>
      </c>
      <c r="E13" s="22">
        <f t="shared" si="0"/>
        <v>3.5</v>
      </c>
    </row>
    <row r="14" spans="1:5" x14ac:dyDescent="0.25">
      <c r="B14" s="17" t="s">
        <v>84</v>
      </c>
      <c r="C14" s="19"/>
      <c r="D14" s="18">
        <v>3</v>
      </c>
      <c r="E14" s="22">
        <f t="shared" si="0"/>
        <v>3</v>
      </c>
    </row>
    <row r="15" spans="1:5" x14ac:dyDescent="0.25">
      <c r="C15" s="21">
        <f>SUM(C4:C14)</f>
        <v>1.2</v>
      </c>
      <c r="D15">
        <f>SUM(D4:D14)</f>
        <v>38</v>
      </c>
      <c r="E15" s="13">
        <f>SUM(E4:E14)</f>
        <v>39.200000000000003</v>
      </c>
    </row>
    <row r="17" spans="1:5" x14ac:dyDescent="0.25">
      <c r="C17" s="184"/>
      <c r="D17" s="184"/>
    </row>
    <row r="18" spans="1:5" ht="30" customHeight="1" x14ac:dyDescent="0.25">
      <c r="A18" s="27" t="s">
        <v>85</v>
      </c>
      <c r="B18" s="185" t="s">
        <v>86</v>
      </c>
      <c r="C18" s="186"/>
      <c r="D18" s="186"/>
      <c r="E18" s="26">
        <f>SUM(E4:E14)</f>
        <v>39.200000000000003</v>
      </c>
    </row>
    <row r="19" spans="1:5" x14ac:dyDescent="0.25">
      <c r="A19" s="28" t="s">
        <v>87</v>
      </c>
      <c r="B19" s="187" t="s">
        <v>88</v>
      </c>
      <c r="C19" s="188"/>
      <c r="D19" s="188"/>
      <c r="E19" s="29">
        <f>SUM(D4:D14)</f>
        <v>38</v>
      </c>
    </row>
  </sheetData>
  <mergeCells count="3">
    <mergeCell ref="C17:D17"/>
    <mergeCell ref="B18:D18"/>
    <mergeCell ref="B19:D1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03b5fe-923f-492d-8819-114095f89b7b">
      <Terms xmlns="http://schemas.microsoft.com/office/infopath/2007/PartnerControls"/>
    </lcf76f155ced4ddcb4097134ff3c332f>
    <TaxCatchAll xmlns="d4e95c5e-eace-4946-8558-186bc67d96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91E85A226A4DBF356582E2DFA5D3" ma:contentTypeVersion="17" ma:contentTypeDescription="Opprett et nytt dokument." ma:contentTypeScope="" ma:versionID="afd2039721f60e93729025e1ce88a767">
  <xsd:schema xmlns:xsd="http://www.w3.org/2001/XMLSchema" xmlns:xs="http://www.w3.org/2001/XMLSchema" xmlns:p="http://schemas.microsoft.com/office/2006/metadata/properties" xmlns:ns2="3503b5fe-923f-492d-8819-114095f89b7b" xmlns:ns3="d4e95c5e-eace-4946-8558-186bc67d96af" targetNamespace="http://schemas.microsoft.com/office/2006/metadata/properties" ma:root="true" ma:fieldsID="44c3064d7c2ea9df9bc72f570d10a75a" ns2:_="" ns3:_="">
    <xsd:import namespace="3503b5fe-923f-492d-8819-114095f89b7b"/>
    <xsd:import namespace="d4e95c5e-eace-4946-8558-186bc67d9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3b5fe-923f-492d-8819-114095f89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342ee66d-4320-4006-b867-72545b1f0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5c5e-eace-4946-8558-186bc67d96a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94feba4-8ab6-4c19-8d28-c7ae9dd7423c}" ma:internalName="TaxCatchAll" ma:showField="CatchAllData" ma:web="d4e95c5e-eace-4946-8558-186bc67d96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E3E3A-A95F-4AB4-BD97-32673DEAC478}">
  <ds:schemaRefs>
    <ds:schemaRef ds:uri="http://schemas.microsoft.com/office/2006/metadata/properties"/>
    <ds:schemaRef ds:uri="http://schemas.microsoft.com/office/infopath/2007/PartnerControls"/>
    <ds:schemaRef ds:uri="3503b5fe-923f-492d-8819-114095f89b7b"/>
    <ds:schemaRef ds:uri="d4e95c5e-eace-4946-8558-186bc67d96af"/>
  </ds:schemaRefs>
</ds:datastoreItem>
</file>

<file path=customXml/itemProps2.xml><?xml version="1.0" encoding="utf-8"?>
<ds:datastoreItem xmlns:ds="http://schemas.openxmlformats.org/officeDocument/2006/customXml" ds:itemID="{9F1F96DD-3DAC-409E-99AB-D448D80E6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82796F-DADB-4AD2-B9D9-0A5698DAF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3b5fe-923f-492d-8819-114095f89b7b"/>
    <ds:schemaRef ds:uri="d4e95c5e-eace-4946-8558-186bc67d9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7</vt:i4>
      </vt:variant>
    </vt:vector>
  </HeadingPairs>
  <TitlesOfParts>
    <vt:vector size="7" baseType="lpstr">
      <vt:lpstr>Arbeidsplan SFS 2201 - mal 1</vt:lpstr>
      <vt:lpstr>Arbeidsplan SFS 2201 - mal 2</vt:lpstr>
      <vt:lpstr>Vedlegg arbeidsplan 2201</vt:lpstr>
      <vt:lpstr>SFS 2201 med veileder</vt:lpstr>
      <vt:lpstr>Lokal særavtale SFS 2201</vt:lpstr>
      <vt:lpstr>Skjema delt dagsverk</vt:lpstr>
      <vt:lpstr>Tal veker i løpet av skuleåret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 Frøynes Melheim</dc:creator>
  <cp:keywords/>
  <dc:description/>
  <cp:lastModifiedBy>Ida Elisabeth Sjåstad</cp:lastModifiedBy>
  <cp:revision/>
  <dcterms:created xsi:type="dcterms:W3CDTF">2024-01-25T08:45:02Z</dcterms:created>
  <dcterms:modified xsi:type="dcterms:W3CDTF">2025-03-12T10:43:19Z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0x010100AE8E91E85A226A4DBF356582E2DFA5D3</vt:lpwstr>
  </property>
  <property fmtid="{D5CDD505-2E9C-101B-9397-08002B2CF9AE}" pid="3" name="MediaServiceImageTags">
    <vt:lpwstr/>
  </property>
</Properties>
</file>